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A\Documents\1_SEM 7\SEMPRO\Instrumen Penelitian\Data pokok\Tes\"/>
    </mc:Choice>
  </mc:AlternateContent>
  <xr:revisionPtr revIDLastSave="0" documentId="13_ncr:1_{E7E3D43C-0C17-4827-BBB2-585815784FC7}" xr6:coauthVersionLast="47" xr6:coauthVersionMax="47" xr10:uidLastSave="{00000000-0000-0000-0000-000000000000}"/>
  <bookViews>
    <workbookView xWindow="-120" yWindow="-120" windowWidth="20730" windowHeight="11160" activeTab="3" xr2:uid="{507DEBDA-D2D4-4BC4-A57B-5D52229466B2}"/>
  </bookViews>
  <sheets>
    <sheet name="Tata Letak Data" sheetId="1" r:id="rId1"/>
    <sheet name="ANAVA" sheetId="5" r:id="rId2"/>
    <sheet name="Komp A" sheetId="6" r:id="rId3"/>
    <sheet name="Komp TSR" sheetId="7" r:id="rId4"/>
    <sheet name="Sheet2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7" l="1"/>
  <c r="I29" i="7"/>
  <c r="I28" i="7"/>
  <c r="I27" i="7"/>
  <c r="D55" i="5"/>
  <c r="G27" i="7"/>
  <c r="E27" i="7"/>
  <c r="E28" i="7"/>
  <c r="E29" i="7"/>
  <c r="E27" i="6"/>
  <c r="C29" i="7"/>
  <c r="C28" i="7"/>
  <c r="C27" i="7"/>
  <c r="H22" i="7"/>
  <c r="F22" i="7"/>
  <c r="D22" i="7"/>
  <c r="J21" i="7"/>
  <c r="H21" i="7"/>
  <c r="F21" i="7"/>
  <c r="D21" i="7"/>
  <c r="J20" i="7"/>
  <c r="H20" i="7"/>
  <c r="F20" i="7"/>
  <c r="D20" i="7"/>
  <c r="K28" i="7"/>
  <c r="K29" i="7" s="1"/>
  <c r="G28" i="7"/>
  <c r="G29" i="7" s="1"/>
  <c r="O28" i="7"/>
  <c r="K27" i="6"/>
  <c r="G27" i="6"/>
  <c r="J21" i="6"/>
  <c r="J20" i="6"/>
  <c r="C27" i="6" s="1"/>
  <c r="I27" i="6" s="1"/>
  <c r="H22" i="6"/>
  <c r="F22" i="6"/>
  <c r="D22" i="6"/>
  <c r="H21" i="6"/>
  <c r="F21" i="6"/>
  <c r="D21" i="6"/>
  <c r="H20" i="6"/>
  <c r="F20" i="6"/>
  <c r="D20" i="6"/>
  <c r="O27" i="6"/>
  <c r="D51" i="5"/>
  <c r="C71" i="5" s="1"/>
  <c r="E16" i="5"/>
  <c r="D16" i="5"/>
  <c r="C16" i="5"/>
  <c r="E15" i="5"/>
  <c r="D24" i="5" s="1"/>
  <c r="D15" i="5"/>
  <c r="C24" i="5" s="1"/>
  <c r="C15" i="5"/>
  <c r="B24" i="5" s="1"/>
  <c r="E14" i="5"/>
  <c r="E17" i="5" s="1"/>
  <c r="D14" i="5"/>
  <c r="D17" i="5" s="1"/>
  <c r="C14" i="5"/>
  <c r="C17" i="5" s="1"/>
  <c r="E13" i="5"/>
  <c r="C13" i="5"/>
  <c r="E9" i="5"/>
  <c r="D9" i="5"/>
  <c r="C9" i="5"/>
  <c r="E8" i="5"/>
  <c r="D23" i="5" s="1"/>
  <c r="D8" i="5"/>
  <c r="C23" i="5" s="1"/>
  <c r="C8" i="5"/>
  <c r="B23" i="5" s="1"/>
  <c r="E7" i="5"/>
  <c r="D7" i="5"/>
  <c r="C7" i="5"/>
  <c r="C10" i="5" s="1"/>
  <c r="E6" i="5"/>
  <c r="D6" i="5"/>
  <c r="C6" i="5"/>
  <c r="C70" i="5"/>
  <c r="C69" i="5"/>
  <c r="F69" i="5" s="1"/>
  <c r="C68" i="5"/>
  <c r="F68" i="5" s="1"/>
  <c r="C67" i="5"/>
  <c r="F67" i="5" s="1"/>
  <c r="E24" i="5"/>
  <c r="D25" i="5"/>
  <c r="C25" i="5"/>
  <c r="D13" i="5"/>
  <c r="E10" i="5"/>
  <c r="D10" i="5"/>
  <c r="D46" i="1"/>
  <c r="G46" i="1"/>
  <c r="F46" i="1"/>
  <c r="E46" i="1"/>
  <c r="C46" i="1"/>
  <c r="B46" i="1"/>
  <c r="E45" i="1"/>
  <c r="D45" i="1"/>
  <c r="G45" i="1"/>
  <c r="F45" i="1"/>
  <c r="G30" i="1"/>
  <c r="G31" i="1"/>
  <c r="G32" i="1"/>
  <c r="G33" i="1"/>
  <c r="G34" i="1"/>
  <c r="G35" i="1"/>
  <c r="G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29" i="1"/>
  <c r="C30" i="1"/>
  <c r="C31" i="1"/>
  <c r="C32" i="1"/>
  <c r="C33" i="1"/>
  <c r="C34" i="1"/>
  <c r="C35" i="1"/>
  <c r="C36" i="1"/>
  <c r="C29" i="1"/>
  <c r="C45" i="1" s="1"/>
  <c r="B45" i="1"/>
  <c r="F22" i="1"/>
  <c r="D22" i="1"/>
  <c r="B22" i="1"/>
  <c r="F21" i="1"/>
  <c r="D21" i="1"/>
  <c r="B21" i="1"/>
  <c r="G7" i="1"/>
  <c r="G8" i="1"/>
  <c r="G9" i="1"/>
  <c r="G10" i="1"/>
  <c r="G11" i="1"/>
  <c r="G12" i="1"/>
  <c r="G13" i="1"/>
  <c r="G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6" i="1"/>
  <c r="C7" i="1"/>
  <c r="C8" i="1"/>
  <c r="C9" i="1"/>
  <c r="C10" i="1"/>
  <c r="C11" i="1"/>
  <c r="C12" i="1"/>
  <c r="C6" i="1"/>
  <c r="O29" i="7" l="1"/>
  <c r="O27" i="7"/>
  <c r="B27" i="5"/>
  <c r="C39" i="5"/>
  <c r="E23" i="5"/>
  <c r="C34" i="5" s="1"/>
  <c r="C11" i="5"/>
  <c r="D11" i="5"/>
  <c r="E11" i="5"/>
  <c r="C18" i="5"/>
  <c r="D18" i="5"/>
  <c r="E18" i="5"/>
  <c r="B25" i="5"/>
  <c r="C37" i="5" s="1"/>
  <c r="C22" i="1"/>
  <c r="C21" i="1"/>
  <c r="E22" i="1"/>
  <c r="E21" i="1"/>
  <c r="G22" i="1"/>
  <c r="G21" i="1"/>
  <c r="C32" i="5" l="1"/>
  <c r="D45" i="5" s="1"/>
  <c r="E25" i="5"/>
  <c r="C30" i="5" s="1"/>
  <c r="D44" i="5" l="1"/>
  <c r="C43" i="5"/>
  <c r="C42" i="5"/>
  <c r="D70" i="5"/>
  <c r="D46" i="5"/>
  <c r="B71" i="5" s="1"/>
  <c r="B70" i="5"/>
  <c r="B67" i="5" l="1"/>
  <c r="D52" i="5"/>
  <c r="B68" i="5"/>
  <c r="D53" i="5"/>
  <c r="B69" i="5"/>
  <c r="D54" i="5"/>
  <c r="D58" i="5" s="1"/>
  <c r="E69" i="5" s="1"/>
  <c r="D69" i="5"/>
  <c r="G69" i="5"/>
  <c r="D57" i="5" l="1"/>
  <c r="E68" i="5" s="1"/>
  <c r="G68" i="5" s="1"/>
  <c r="D68" i="5"/>
  <c r="D56" i="5"/>
  <c r="E67" i="5" s="1"/>
  <c r="G67" i="5" s="1"/>
  <c r="D67" i="5"/>
</calcChain>
</file>

<file path=xl/sharedStrings.xml><?xml version="1.0" encoding="utf-8"?>
<sst xmlns="http://schemas.openxmlformats.org/spreadsheetml/2006/main" count="215" uniqueCount="135">
  <si>
    <t>Data Amatan, Rerata, dan Jumlah Kuadrat Deviasi</t>
  </si>
  <si>
    <t>Model</t>
  </si>
  <si>
    <t>Tinggi</t>
  </si>
  <si>
    <t>Sedang</t>
  </si>
  <si>
    <t>Rendah</t>
  </si>
  <si>
    <t>Kontrol</t>
  </si>
  <si>
    <t>n</t>
  </si>
  <si>
    <t>C</t>
  </si>
  <si>
    <t>SS</t>
  </si>
  <si>
    <t>Eksperimen</t>
  </si>
  <si>
    <t>Tabel Rerata dan Jumlah Rerata AB</t>
  </si>
  <si>
    <t>B1</t>
  </si>
  <si>
    <t>B2</t>
  </si>
  <si>
    <t>B3</t>
  </si>
  <si>
    <t>Total</t>
  </si>
  <si>
    <t>A1</t>
  </si>
  <si>
    <t>A2</t>
  </si>
  <si>
    <r>
      <t>n</t>
    </r>
    <r>
      <rPr>
        <sz val="8"/>
        <color indexed="8"/>
        <rFont val="Times New Roman"/>
        <family val="1"/>
      </rPr>
      <t>h</t>
    </r>
    <r>
      <rPr>
        <sz val="12"/>
        <color indexed="8"/>
        <rFont val="Times New Roman"/>
        <family val="1"/>
      </rPr>
      <t xml:space="preserve"> =</t>
    </r>
  </si>
  <si>
    <t>JKA = nh {(3) -(1)}=</t>
  </si>
  <si>
    <t>JKB = nh {(4) - (1)} =</t>
  </si>
  <si>
    <t>JKAB = nh {(1)+(5) - (3)-(4)} =</t>
  </si>
  <si>
    <t>JKG = (2 ) =</t>
  </si>
  <si>
    <t xml:space="preserve">JKT = </t>
  </si>
  <si>
    <t>dkA = p - 1 =</t>
  </si>
  <si>
    <t>dkB = q - 1 =</t>
  </si>
  <si>
    <t>dkAB = (p-1)(q-1) =</t>
  </si>
  <si>
    <t>dkG = N-pq =</t>
  </si>
  <si>
    <t>dkT = n - 1 =</t>
  </si>
  <si>
    <t>RKA = JKA/dkA =</t>
  </si>
  <si>
    <t>RKB= JKB/dkB =</t>
  </si>
  <si>
    <t>RKAB = JKAB/dkAB =</t>
  </si>
  <si>
    <t>RKG = JKG/dkG =</t>
  </si>
  <si>
    <t>Fa = RKA/RKG =</t>
  </si>
  <si>
    <t>Fb = RKB/RKG =</t>
  </si>
  <si>
    <t>Fab = RKAB/RKG =</t>
  </si>
  <si>
    <t>4).  Daerah kritik :</t>
  </si>
  <si>
    <t>Rangkuman Analisis Variansi Dua Jalan dengan sel tak sama</t>
  </si>
  <si>
    <t>Sumber</t>
  </si>
  <si>
    <t>JK</t>
  </si>
  <si>
    <t>dk</t>
  </si>
  <si>
    <t>RK</t>
  </si>
  <si>
    <t>F(obs)</t>
  </si>
  <si>
    <t>F(tabel)</t>
  </si>
  <si>
    <t>Kesimpulan</t>
  </si>
  <si>
    <t>A</t>
  </si>
  <si>
    <t>B</t>
  </si>
  <si>
    <t>A*B</t>
  </si>
  <si>
    <t>GALAT</t>
  </si>
  <si>
    <t>Kesimpulan:</t>
  </si>
  <si>
    <t>Tabel Tata Letak Data</t>
  </si>
  <si>
    <t>Jumlah</t>
  </si>
  <si>
    <t>Rata-rata</t>
  </si>
  <si>
    <t>KECEMASAN MATEMATIKA</t>
  </si>
  <si>
    <t>Non-PBL</t>
  </si>
  <si>
    <t>Problem Based Learning</t>
  </si>
  <si>
    <t>Model Problem Based Learning</t>
  </si>
  <si>
    <t xml:space="preserve">No </t>
  </si>
  <si>
    <t xml:space="preserve">Kecemasan </t>
  </si>
  <si>
    <t>Model Lain</t>
  </si>
  <si>
    <t xml:space="preserve">Tinggi </t>
  </si>
  <si>
    <t>1/n</t>
  </si>
  <si>
    <t>sum X</t>
  </si>
  <si>
    <t>rerata</t>
  </si>
  <si>
    <t>sum X^2</t>
  </si>
  <si>
    <t>a. H0A ditolak, karena Fa = 21,696 &gt; 4,016 sehingga Fa  DK. Ada perbedaan efek antar baris terhadap variabel terikat, artinya terdapat perbedaan efek antar model pembelajaran (Problem Based Learning dan Non-PBL) terhadap kemampuan komunikasi matematis siswa.</t>
  </si>
  <si>
    <t>b. H0B ditolak, karena Fb = 138,656 &gt; 3,165 sehingga Fb  DK. Ada perbedaan efek antar kolom terhadap variabel terikat, artinya terdapat perbedaan efek antar kategori kecemasan siswa (tinggi, sedang, rendah) terhadap komunikasi matematis siswa.</t>
  </si>
  <si>
    <t xml:space="preserve">c. H0AB diterima, karena Fab = 1,473 &lt; 3,165 sehingga Fab  DK, artinya tidak ada interaksi antara model pembelajaran dengan kecemasan matematika siswa. </t>
  </si>
  <si>
    <t xml:space="preserve">DK a  = {F|F &gt; Fα ; p – 1 , N – pq} </t>
  </si>
  <si>
    <t xml:space="preserve">DK b  = {F|F &gt; Fα ; q – 1 , N – pq} </t>
  </si>
  <si>
    <t xml:space="preserve">DKab = {F|F &gt; Fα ; (p-1)(q – 1) , N – pq} </t>
  </si>
  <si>
    <t>UJI KOMPARASI GANDA ANTAR BARIS UNTUK MODEL PEMBELAJARAN</t>
  </si>
  <si>
    <t>a.</t>
  </si>
  <si>
    <t xml:space="preserve">Komparasi </t>
  </si>
  <si>
    <t>Komparasi</t>
  </si>
  <si>
    <r>
      <t>H</t>
    </r>
    <r>
      <rPr>
        <vertAlign val="subscript"/>
        <sz val="12"/>
        <color indexed="8"/>
        <rFont val="Times New Roman"/>
        <family val="1"/>
      </rPr>
      <t>0</t>
    </r>
  </si>
  <si>
    <r>
      <t>H</t>
    </r>
    <r>
      <rPr>
        <vertAlign val="subscript"/>
        <sz val="12"/>
        <color indexed="8"/>
        <rFont val="Times New Roman"/>
        <family val="1"/>
      </rPr>
      <t>1</t>
    </r>
  </si>
  <si>
    <r>
      <t>m</t>
    </r>
    <r>
      <rPr>
        <vertAlign val="subscript"/>
        <sz val="12"/>
        <color indexed="8"/>
        <rFont val="Times New Roman"/>
        <family val="1"/>
      </rPr>
      <t>1.</t>
    </r>
    <r>
      <rPr>
        <sz val="12"/>
        <color indexed="8"/>
        <rFont val="Times New Roman"/>
        <family val="1"/>
      </rPr>
      <t xml:space="preserve"> vs m</t>
    </r>
    <r>
      <rPr>
        <vertAlign val="subscript"/>
        <sz val="12"/>
        <color indexed="8"/>
        <rFont val="Times New Roman"/>
        <family val="1"/>
      </rPr>
      <t>2.</t>
    </r>
  </si>
  <si>
    <r>
      <t>m</t>
    </r>
    <r>
      <rPr>
        <vertAlign val="subscript"/>
        <sz val="12"/>
        <color indexed="8"/>
        <rFont val="Times New Roman"/>
        <family val="1"/>
      </rPr>
      <t>1.</t>
    </r>
    <r>
      <rPr>
        <sz val="12"/>
        <color indexed="8"/>
        <rFont val="Times New Roman"/>
        <family val="1"/>
      </rPr>
      <t xml:space="preserve"> = m</t>
    </r>
    <r>
      <rPr>
        <vertAlign val="subscript"/>
        <sz val="12"/>
        <color indexed="8"/>
        <rFont val="Times New Roman"/>
        <family val="1"/>
      </rPr>
      <t>2.</t>
    </r>
  </si>
  <si>
    <r>
      <t>m</t>
    </r>
    <r>
      <rPr>
        <vertAlign val="subscript"/>
        <sz val="12"/>
        <color indexed="8"/>
        <rFont val="Times New Roman"/>
        <family val="1"/>
      </rPr>
      <t>1.</t>
    </r>
    <r>
      <rPr>
        <sz val="12"/>
        <color indexed="8"/>
        <rFont val="Times New Roman"/>
        <family val="1"/>
      </rPr>
      <t xml:space="preserve"> ¹ m</t>
    </r>
    <r>
      <rPr>
        <vertAlign val="subscript"/>
        <sz val="12"/>
        <color indexed="8"/>
        <rFont val="Times New Roman"/>
        <family val="1"/>
      </rPr>
      <t>2.</t>
    </r>
  </si>
  <si>
    <r>
      <t>m</t>
    </r>
    <r>
      <rPr>
        <vertAlign val="subscript"/>
        <sz val="12"/>
        <color indexed="8"/>
        <rFont val="Times New Roman"/>
        <family val="1"/>
      </rPr>
      <t>2.</t>
    </r>
    <r>
      <rPr>
        <sz val="12"/>
        <color indexed="8"/>
        <rFont val="Times New Roman"/>
        <family val="1"/>
      </rPr>
      <t xml:space="preserve"> vs m</t>
    </r>
    <r>
      <rPr>
        <vertAlign val="subscript"/>
        <sz val="12"/>
        <color indexed="8"/>
        <rFont val="Times New Roman"/>
        <family val="1"/>
      </rPr>
      <t>3.</t>
    </r>
  </si>
  <si>
    <r>
      <t>m</t>
    </r>
    <r>
      <rPr>
        <vertAlign val="subscript"/>
        <sz val="12"/>
        <color indexed="8"/>
        <rFont val="Times New Roman"/>
        <family val="1"/>
      </rPr>
      <t>2.</t>
    </r>
    <r>
      <rPr>
        <sz val="12"/>
        <color indexed="8"/>
        <rFont val="Times New Roman"/>
        <family val="1"/>
      </rPr>
      <t xml:space="preserve"> = m</t>
    </r>
    <r>
      <rPr>
        <vertAlign val="subscript"/>
        <sz val="12"/>
        <color indexed="8"/>
        <rFont val="Times New Roman"/>
        <family val="1"/>
      </rPr>
      <t>3.</t>
    </r>
  </si>
  <si>
    <r>
      <t>m</t>
    </r>
    <r>
      <rPr>
        <vertAlign val="subscript"/>
        <sz val="12"/>
        <color indexed="8"/>
        <rFont val="Times New Roman"/>
        <family val="1"/>
      </rPr>
      <t>2.</t>
    </r>
    <r>
      <rPr>
        <sz val="12"/>
        <color indexed="8"/>
        <rFont val="Times New Roman"/>
        <family val="1"/>
      </rPr>
      <t xml:space="preserve"> ¹ m</t>
    </r>
    <r>
      <rPr>
        <vertAlign val="subscript"/>
        <sz val="12"/>
        <color indexed="8"/>
        <rFont val="Times New Roman"/>
        <family val="1"/>
      </rPr>
      <t>3.</t>
    </r>
  </si>
  <si>
    <r>
      <t>m</t>
    </r>
    <r>
      <rPr>
        <vertAlign val="subscript"/>
        <sz val="12"/>
        <color indexed="8"/>
        <rFont val="Times New Roman"/>
        <family val="1"/>
      </rPr>
      <t>1.</t>
    </r>
    <r>
      <rPr>
        <sz val="12"/>
        <color indexed="8"/>
        <rFont val="Times New Roman"/>
        <family val="1"/>
      </rPr>
      <t xml:space="preserve"> vs m</t>
    </r>
    <r>
      <rPr>
        <vertAlign val="subscript"/>
        <sz val="12"/>
        <color indexed="8"/>
        <rFont val="Times New Roman"/>
        <family val="1"/>
      </rPr>
      <t>3.</t>
    </r>
  </si>
  <si>
    <r>
      <t>m</t>
    </r>
    <r>
      <rPr>
        <vertAlign val="subscript"/>
        <sz val="12"/>
        <color indexed="8"/>
        <rFont val="Times New Roman"/>
        <family val="1"/>
      </rPr>
      <t>1.</t>
    </r>
    <r>
      <rPr>
        <sz val="12"/>
        <color indexed="8"/>
        <rFont val="Times New Roman"/>
        <family val="1"/>
      </rPr>
      <t xml:space="preserve"> = m</t>
    </r>
    <r>
      <rPr>
        <vertAlign val="subscript"/>
        <sz val="12"/>
        <color indexed="8"/>
        <rFont val="Times New Roman"/>
        <family val="1"/>
      </rPr>
      <t>3.</t>
    </r>
  </si>
  <si>
    <r>
      <t>m</t>
    </r>
    <r>
      <rPr>
        <vertAlign val="subscript"/>
        <sz val="12"/>
        <color indexed="8"/>
        <rFont val="Times New Roman"/>
        <family val="1"/>
      </rPr>
      <t>1.</t>
    </r>
    <r>
      <rPr>
        <sz val="12"/>
        <color indexed="8"/>
        <rFont val="Times New Roman"/>
        <family val="1"/>
      </rPr>
      <t xml:space="preserve"> ¹ m</t>
    </r>
    <r>
      <rPr>
        <vertAlign val="subscript"/>
        <sz val="12"/>
        <color indexed="8"/>
        <rFont val="Times New Roman"/>
        <family val="1"/>
      </rPr>
      <t>3.</t>
    </r>
  </si>
  <si>
    <t>b.</t>
  </si>
  <si>
    <t>Tingkat Signifikansi a= 5% atau 0,05</t>
  </si>
  <si>
    <t>c.</t>
  </si>
  <si>
    <t xml:space="preserve"> Statistik uji yang digunakan:</t>
  </si>
  <si>
    <t>d.</t>
  </si>
  <si>
    <t>Komputasi</t>
  </si>
  <si>
    <t>Rerata Marginal</t>
  </si>
  <si>
    <t>Tabel Rangkuman Komparasi Antar Baris</t>
  </si>
  <si>
    <r>
      <t>H</t>
    </r>
    <r>
      <rPr>
        <b/>
        <vertAlign val="subscript"/>
        <sz val="12"/>
        <color indexed="8"/>
        <rFont val="Times New Roman"/>
        <family val="1"/>
      </rPr>
      <t>0</t>
    </r>
  </si>
  <si>
    <r>
      <t>(X</t>
    </r>
    <r>
      <rPr>
        <b/>
        <vertAlign val="subscript"/>
        <sz val="12"/>
        <color indexed="8"/>
        <rFont val="Times New Roman"/>
        <family val="1"/>
      </rPr>
      <t>i</t>
    </r>
    <r>
      <rPr>
        <b/>
        <sz val="12"/>
        <color indexed="8"/>
        <rFont val="Times New Roman"/>
        <family val="1"/>
      </rPr>
      <t>-X</t>
    </r>
    <r>
      <rPr>
        <b/>
        <vertAlign val="subscript"/>
        <sz val="12"/>
        <color indexed="8"/>
        <rFont val="Times New Roman"/>
        <family val="1"/>
      </rPr>
      <t>j</t>
    </r>
    <r>
      <rPr>
        <b/>
        <sz val="12"/>
        <color indexed="8"/>
        <rFont val="Times New Roman"/>
        <family val="1"/>
      </rPr>
      <t>)²</t>
    </r>
  </si>
  <si>
    <t>RKG</t>
  </si>
  <si>
    <t>Fobs</t>
  </si>
  <si>
    <t>Ftabel</t>
  </si>
  <si>
    <t>Keputusan</t>
  </si>
  <si>
    <t>m1. = m2.</t>
  </si>
  <si>
    <t>H0</t>
  </si>
  <si>
    <t xml:space="preserve">e. </t>
  </si>
  <si>
    <t>Keputusan Uji</t>
  </si>
  <si>
    <t>1).</t>
  </si>
  <si>
    <t>2).</t>
  </si>
  <si>
    <t>3).</t>
  </si>
  <si>
    <t>Kecemasan Matematika</t>
  </si>
  <si>
    <t>Rataan Marginal</t>
  </si>
  <si>
    <t>Model pembelajaran Problem Based Learning menghasilkan kemampuan komunikasi yang lebih baik daripada model pembelajaran non-PBL pada materi bangun datar.</t>
  </si>
  <si>
    <t xml:space="preserve"> H0</t>
  </si>
  <si>
    <r>
      <t>m.</t>
    </r>
    <r>
      <rPr>
        <vertAlign val="subscript"/>
        <sz val="12"/>
        <color indexed="8"/>
        <rFont val="Times New Roman"/>
        <family val="1"/>
      </rPr>
      <t>1</t>
    </r>
    <r>
      <rPr>
        <sz val="12"/>
        <color indexed="8"/>
        <rFont val="Times New Roman"/>
        <family val="1"/>
      </rPr>
      <t xml:space="preserve"> vs </t>
    </r>
    <r>
      <rPr>
        <sz val="12"/>
        <color indexed="8"/>
        <rFont val="Symbol"/>
        <family val="1"/>
        <charset val="2"/>
      </rPr>
      <t>m.</t>
    </r>
    <r>
      <rPr>
        <vertAlign val="subscript"/>
        <sz val="12"/>
        <color indexed="8"/>
        <rFont val="Times New Roman"/>
        <family val="1"/>
      </rPr>
      <t>2</t>
    </r>
  </si>
  <si>
    <r>
      <t>m.</t>
    </r>
    <r>
      <rPr>
        <vertAlign val="subscript"/>
        <sz val="12"/>
        <color indexed="8"/>
        <rFont val="Times New Roman"/>
        <family val="1"/>
      </rPr>
      <t>1</t>
    </r>
    <r>
      <rPr>
        <sz val="12"/>
        <color indexed="8"/>
        <rFont val="Times New Roman"/>
        <family val="1"/>
      </rPr>
      <t xml:space="preserve"> = </t>
    </r>
    <r>
      <rPr>
        <sz val="12"/>
        <color indexed="8"/>
        <rFont val="Symbol"/>
        <family val="1"/>
        <charset val="2"/>
      </rPr>
      <t>m.</t>
    </r>
    <r>
      <rPr>
        <vertAlign val="subscript"/>
        <sz val="12"/>
        <color indexed="8"/>
        <rFont val="Times New Roman"/>
        <family val="1"/>
      </rPr>
      <t>2</t>
    </r>
  </si>
  <si>
    <r>
      <t>m.</t>
    </r>
    <r>
      <rPr>
        <vertAlign val="subscript"/>
        <sz val="12"/>
        <color indexed="8"/>
        <rFont val="Times New Roman"/>
        <family val="1"/>
      </rPr>
      <t>1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Symbol"/>
        <family val="1"/>
        <charset val="2"/>
      </rPr>
      <t>¹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Symbol"/>
        <family val="1"/>
        <charset val="2"/>
      </rPr>
      <t>m.</t>
    </r>
    <r>
      <rPr>
        <vertAlign val="subscript"/>
        <sz val="12"/>
        <color indexed="8"/>
        <rFont val="Times New Roman"/>
        <family val="1"/>
      </rPr>
      <t>2</t>
    </r>
  </si>
  <si>
    <r>
      <t>m.</t>
    </r>
    <r>
      <rPr>
        <vertAlign val="subscript"/>
        <sz val="12"/>
        <color indexed="8"/>
        <rFont val="Times New Roman"/>
        <family val="1"/>
      </rPr>
      <t>2</t>
    </r>
    <r>
      <rPr>
        <sz val="12"/>
        <color indexed="8"/>
        <rFont val="Times New Roman"/>
        <family val="1"/>
      </rPr>
      <t xml:space="preserve"> vs </t>
    </r>
    <r>
      <rPr>
        <sz val="12"/>
        <color indexed="8"/>
        <rFont val="Symbol"/>
        <family val="1"/>
        <charset val="2"/>
      </rPr>
      <t>m.</t>
    </r>
    <r>
      <rPr>
        <vertAlign val="subscript"/>
        <sz val="12"/>
        <color indexed="8"/>
        <rFont val="Times New Roman"/>
        <family val="1"/>
      </rPr>
      <t>3</t>
    </r>
  </si>
  <si>
    <r>
      <t>m.</t>
    </r>
    <r>
      <rPr>
        <vertAlign val="subscript"/>
        <sz val="12"/>
        <color indexed="8"/>
        <rFont val="Times New Roman"/>
        <family val="1"/>
      </rPr>
      <t>2</t>
    </r>
    <r>
      <rPr>
        <sz val="12"/>
        <color indexed="8"/>
        <rFont val="Times New Roman"/>
        <family val="1"/>
      </rPr>
      <t xml:space="preserve"> = </t>
    </r>
    <r>
      <rPr>
        <sz val="12"/>
        <color indexed="8"/>
        <rFont val="Symbol"/>
        <family val="1"/>
        <charset val="2"/>
      </rPr>
      <t>m.</t>
    </r>
    <r>
      <rPr>
        <vertAlign val="subscript"/>
        <sz val="12"/>
        <color indexed="8"/>
        <rFont val="Times New Roman"/>
        <family val="1"/>
      </rPr>
      <t>3</t>
    </r>
  </si>
  <si>
    <r>
      <t>m.</t>
    </r>
    <r>
      <rPr>
        <vertAlign val="subscript"/>
        <sz val="12"/>
        <color indexed="8"/>
        <rFont val="Times New Roman"/>
        <family val="1"/>
      </rPr>
      <t>2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Symbol"/>
        <family val="1"/>
        <charset val="2"/>
      </rPr>
      <t>¹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Symbol"/>
        <family val="1"/>
        <charset val="2"/>
      </rPr>
      <t>m.</t>
    </r>
    <r>
      <rPr>
        <vertAlign val="subscript"/>
        <sz val="12"/>
        <color indexed="8"/>
        <rFont val="Times New Roman"/>
        <family val="1"/>
      </rPr>
      <t>3</t>
    </r>
  </si>
  <si>
    <r>
      <t>m.</t>
    </r>
    <r>
      <rPr>
        <vertAlign val="subscript"/>
        <sz val="12"/>
        <color indexed="8"/>
        <rFont val="Times New Roman"/>
        <family val="1"/>
      </rPr>
      <t>1</t>
    </r>
    <r>
      <rPr>
        <sz val="12"/>
        <color indexed="8"/>
        <rFont val="Times New Roman"/>
        <family val="1"/>
      </rPr>
      <t xml:space="preserve"> vs </t>
    </r>
    <r>
      <rPr>
        <sz val="12"/>
        <color indexed="8"/>
        <rFont val="Symbol"/>
        <family val="1"/>
        <charset val="2"/>
      </rPr>
      <t>m.</t>
    </r>
    <r>
      <rPr>
        <vertAlign val="subscript"/>
        <sz val="12"/>
        <color indexed="8"/>
        <rFont val="Times New Roman"/>
        <family val="1"/>
      </rPr>
      <t>3</t>
    </r>
  </si>
  <si>
    <r>
      <t>m.</t>
    </r>
    <r>
      <rPr>
        <vertAlign val="subscript"/>
        <sz val="12"/>
        <color indexed="8"/>
        <rFont val="Times New Roman"/>
        <family val="1"/>
      </rPr>
      <t>1</t>
    </r>
    <r>
      <rPr>
        <sz val="12"/>
        <color indexed="8"/>
        <rFont val="Times New Roman"/>
        <family val="1"/>
      </rPr>
      <t xml:space="preserve"> = </t>
    </r>
    <r>
      <rPr>
        <sz val="12"/>
        <color indexed="8"/>
        <rFont val="Symbol"/>
        <family val="1"/>
        <charset val="2"/>
      </rPr>
      <t>m.</t>
    </r>
    <r>
      <rPr>
        <vertAlign val="subscript"/>
        <sz val="12"/>
        <color indexed="8"/>
        <rFont val="Times New Roman"/>
        <family val="1"/>
      </rPr>
      <t>3</t>
    </r>
  </si>
  <si>
    <r>
      <t>m.</t>
    </r>
    <r>
      <rPr>
        <vertAlign val="subscript"/>
        <sz val="12"/>
        <color indexed="8"/>
        <rFont val="Times New Roman"/>
        <family val="1"/>
      </rPr>
      <t>1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Symbol"/>
        <family val="1"/>
        <charset val="2"/>
      </rPr>
      <t>¹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Symbol"/>
        <family val="1"/>
        <charset val="2"/>
      </rPr>
      <t>m.</t>
    </r>
    <r>
      <rPr>
        <vertAlign val="subscript"/>
        <sz val="12"/>
        <color indexed="8"/>
        <rFont val="Times New Roman"/>
        <family val="1"/>
      </rPr>
      <t>3</t>
    </r>
  </si>
  <si>
    <r>
      <t xml:space="preserve">Tingkat Signifikansi </t>
    </r>
    <r>
      <rPr>
        <sz val="12"/>
        <color indexed="8"/>
        <rFont val="Symbol"/>
        <family val="1"/>
        <charset val="2"/>
      </rPr>
      <t>a</t>
    </r>
    <r>
      <rPr>
        <sz val="12"/>
        <color indexed="8"/>
        <rFont val="Times New Roman"/>
        <family val="1"/>
      </rPr>
      <t>= 5% atau 0,05</t>
    </r>
  </si>
  <si>
    <r>
      <rPr>
        <sz val="7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>Statistik uji yang digunakan:</t>
    </r>
  </si>
  <si>
    <t>Tabel Rangkuman Komparasi Antarkolom</t>
  </si>
  <si>
    <r>
      <rPr>
        <sz val="12"/>
        <color indexed="8"/>
        <rFont val="Symbol"/>
        <family val="1"/>
        <charset val="2"/>
      </rPr>
      <t>m</t>
    </r>
    <r>
      <rPr>
        <sz val="12"/>
        <color indexed="8"/>
        <rFont val="Times New Roman"/>
        <family val="1"/>
      </rPr>
      <t xml:space="preserve">.1 = </t>
    </r>
    <r>
      <rPr>
        <sz val="12"/>
        <color indexed="8"/>
        <rFont val="Symbol"/>
        <family val="1"/>
        <charset val="2"/>
      </rPr>
      <t>m</t>
    </r>
    <r>
      <rPr>
        <sz val="12"/>
        <color indexed="8"/>
        <rFont val="Times New Roman"/>
        <family val="1"/>
      </rPr>
      <t>.2</t>
    </r>
  </si>
  <si>
    <r>
      <rPr>
        <sz val="12"/>
        <color indexed="8"/>
        <rFont val="Symbol"/>
        <family val="1"/>
        <charset val="2"/>
      </rPr>
      <t>m</t>
    </r>
    <r>
      <rPr>
        <sz val="12"/>
        <color indexed="8"/>
        <rFont val="Times New Roman"/>
        <family val="1"/>
      </rPr>
      <t xml:space="preserve">.2 = </t>
    </r>
    <r>
      <rPr>
        <sz val="12"/>
        <color indexed="8"/>
        <rFont val="Symbol"/>
        <family val="1"/>
        <charset val="2"/>
      </rPr>
      <t>m</t>
    </r>
    <r>
      <rPr>
        <sz val="12"/>
        <color indexed="8"/>
        <rFont val="Times New Roman"/>
        <family val="1"/>
      </rPr>
      <t>.3</t>
    </r>
  </si>
  <si>
    <r>
      <rPr>
        <sz val="12"/>
        <color indexed="8"/>
        <rFont val="Symbol"/>
        <family val="1"/>
        <charset val="2"/>
      </rPr>
      <t>m</t>
    </r>
    <r>
      <rPr>
        <sz val="12"/>
        <color indexed="8"/>
        <rFont val="Times New Roman"/>
        <family val="1"/>
      </rPr>
      <t xml:space="preserve">.1 = </t>
    </r>
    <r>
      <rPr>
        <sz val="12"/>
        <color indexed="8"/>
        <rFont val="Symbol"/>
        <family val="1"/>
        <charset val="2"/>
      </rPr>
      <t>m</t>
    </r>
    <r>
      <rPr>
        <sz val="12"/>
        <color indexed="8"/>
        <rFont val="Times New Roman"/>
        <family val="1"/>
      </rPr>
      <t>.3</t>
    </r>
  </si>
  <si>
    <t>UJI KOMPARASI GANDA ANTAR KOLOM UNTUK KETERAMPILAN PESERTA DIDIK</t>
  </si>
  <si>
    <t>peserta didik dengan kecemasan matematika rendah memiliki kemampuan komunikasi matematis yang lebih baik daripada peserta didik dengan kecemasan matematika sedang..</t>
  </si>
  <si>
    <t>peserta didik dengan kecemasan matematika rendah memiliki kemampuan komunikais yang lebih baik daripada peserta didik dengan kecemasan matematika tinggi.</t>
  </si>
  <si>
    <t>peserta didik dengan kecemasan matematika sedang memiliki kemampuan komunikasi matematis yang lebih baik daripada peserta didik dengan kecemasan matematika tinggi.</t>
  </si>
  <si>
    <r>
      <t>X</t>
    </r>
    <r>
      <rPr>
        <b/>
        <vertAlign val="subscript"/>
        <sz val="12"/>
        <rFont val="Times New Roman"/>
        <family val="1"/>
      </rPr>
      <t>1</t>
    </r>
  </si>
  <si>
    <r>
      <t>X</t>
    </r>
    <r>
      <rPr>
        <b/>
        <vertAlign val="subscript"/>
        <sz val="12"/>
        <rFont val="Times New Roman"/>
        <family val="1"/>
      </rPr>
      <t>1</t>
    </r>
    <r>
      <rPr>
        <b/>
        <vertAlign val="superscript"/>
        <sz val="12"/>
        <rFont val="Times New Roman"/>
        <family val="1"/>
      </rPr>
      <t>2</t>
    </r>
  </si>
  <si>
    <r>
      <t>X</t>
    </r>
    <r>
      <rPr>
        <b/>
        <vertAlign val="subscript"/>
        <sz val="12"/>
        <rFont val="Times New Roman"/>
        <family val="1"/>
      </rPr>
      <t>2</t>
    </r>
  </si>
  <si>
    <r>
      <t>X</t>
    </r>
    <r>
      <rPr>
        <b/>
        <vertAlign val="subscript"/>
        <sz val="12"/>
        <rFont val="Times New Roman"/>
        <family val="1"/>
      </rPr>
      <t>2</t>
    </r>
    <r>
      <rPr>
        <b/>
        <vertAlign val="superscript"/>
        <sz val="12"/>
        <rFont val="Times New Roman"/>
        <family val="1"/>
      </rPr>
      <t>2</t>
    </r>
  </si>
  <si>
    <r>
      <t>X</t>
    </r>
    <r>
      <rPr>
        <b/>
        <vertAlign val="subscript"/>
        <sz val="12"/>
        <rFont val="Times New Roman"/>
        <family val="1"/>
      </rPr>
      <t>3</t>
    </r>
  </si>
  <si>
    <r>
      <t>X</t>
    </r>
    <r>
      <rPr>
        <b/>
        <vertAlign val="subscript"/>
        <sz val="12"/>
        <rFont val="Times New Roman"/>
        <family val="1"/>
      </rPr>
      <t>3</t>
    </r>
    <r>
      <rPr>
        <b/>
        <vertAlign val="superscript"/>
        <sz val="12"/>
        <rFont val="Times New Roman"/>
        <family val="1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</si>
</sst>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73" formatCode="#,##0.0000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8"/>
      <color indexed="8"/>
      <name val="Times New Roman"/>
      <family val="1"/>
    </font>
    <font>
      <sz val="12"/>
      <name val="Calibri"/>
      <family val="2"/>
      <scheme val="minor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vertAlign val="subscript"/>
      <sz val="12"/>
      <color indexed="8"/>
      <name val="Times New Roman"/>
      <family val="1"/>
    </font>
    <font>
      <b/>
      <vertAlign val="subscript"/>
      <sz val="12"/>
      <color indexed="8"/>
      <name val="Times New Roman"/>
      <family val="1"/>
    </font>
    <font>
      <b/>
      <sz val="8"/>
      <color theme="1"/>
      <name val="Times New Roman"/>
      <family val="1"/>
    </font>
    <font>
      <sz val="13"/>
      <color rgb="FF000000"/>
      <name val="Times New Roman"/>
      <family val="1"/>
    </font>
    <font>
      <sz val="12"/>
      <color indexed="8"/>
      <name val="Symbol"/>
      <family val="1"/>
      <charset val="2"/>
    </font>
    <font>
      <sz val="7"/>
      <color indexed="8"/>
      <name val="Times New Roman"/>
      <family val="1"/>
    </font>
    <font>
      <b/>
      <vertAlign val="subscript"/>
      <sz val="12"/>
      <name val="Times New Roman"/>
      <family val="1"/>
    </font>
    <font>
      <b/>
      <vertAlign val="superscript"/>
      <sz val="12"/>
      <name val="Times New Roman"/>
      <family val="1"/>
    </font>
    <font>
      <sz val="13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164" fontId="1" fillId="0" borderId="0" xfId="0" applyNumberFormat="1" applyFont="1"/>
    <xf numFmtId="164" fontId="1" fillId="0" borderId="1" xfId="0" applyNumberFormat="1" applyFont="1" applyBorder="1"/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/>
    <xf numFmtId="164" fontId="1" fillId="2" borderId="0" xfId="0" applyNumberFormat="1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6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1" xfId="0" applyBorder="1"/>
    <xf numFmtId="0" fontId="7" fillId="3" borderId="1" xfId="0" applyFont="1" applyFill="1" applyBorder="1"/>
    <xf numFmtId="0" fontId="8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8" fillId="0" borderId="0" xfId="0" applyFont="1" applyAlignment="1">
      <alignment vertical="center" textRotation="90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90"/>
    </xf>
    <xf numFmtId="0" fontId="6" fillId="0" borderId="9" xfId="0" applyFont="1" applyBorder="1" applyAlignment="1">
      <alignment horizontal="center" vertical="center" textRotation="90"/>
    </xf>
    <xf numFmtId="0" fontId="6" fillId="0" borderId="10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1" fontId="0" fillId="4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" fontId="0" fillId="0" borderId="1" xfId="0" applyNumberFormat="1" applyBorder="1"/>
    <xf numFmtId="1" fontId="10" fillId="0" borderId="1" xfId="0" applyNumberFormat="1" applyFont="1" applyBorder="1"/>
    <xf numFmtId="165" fontId="10" fillId="0" borderId="1" xfId="0" applyNumberFormat="1" applyFont="1" applyBorder="1"/>
    <xf numFmtId="165" fontId="6" fillId="0" borderId="1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8" fillId="0" borderId="0" xfId="0" applyFont="1" applyBorder="1" applyAlignment="1">
      <alignment horizontal="center" vertical="center" textRotation="90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/>
    <xf numFmtId="164" fontId="12" fillId="0" borderId="1" xfId="0" applyNumberFormat="1" applyFont="1" applyBorder="1"/>
    <xf numFmtId="164" fontId="13" fillId="6" borderId="1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173" fontId="12" fillId="0" borderId="1" xfId="0" applyNumberFormat="1" applyFont="1" applyBorder="1" applyAlignment="1">
      <alignment horizontal="center"/>
    </xf>
    <xf numFmtId="173" fontId="12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73" fontId="1" fillId="0" borderId="1" xfId="0" applyNumberFormat="1" applyFont="1" applyBorder="1" applyAlignment="1">
      <alignment horizontal="center"/>
    </xf>
    <xf numFmtId="173" fontId="1" fillId="0" borderId="6" xfId="0" applyNumberFormat="1" applyFont="1" applyBorder="1" applyAlignment="1">
      <alignment horizontal="center"/>
    </xf>
    <xf numFmtId="173" fontId="1" fillId="0" borderId="7" xfId="0" applyNumberFormat="1" applyFont="1" applyBorder="1" applyAlignment="1">
      <alignment horizontal="center"/>
    </xf>
    <xf numFmtId="173" fontId="1" fillId="0" borderId="8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0" xfId="0" applyFont="1" applyAlignment="1">
      <alignment horizontal="left" vertical="top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7" fillId="0" borderId="0" xfId="0" applyFont="1"/>
    <xf numFmtId="0" fontId="18" fillId="0" borderId="1" xfId="0" applyFont="1" applyBorder="1" applyAlignment="1">
      <alignment horizontal="center" vertical="top" wrapText="1"/>
    </xf>
    <xf numFmtId="173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3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sp macro="" textlink="">
      <xdr:nvSpPr>
        <xdr:cNvPr id="290" name="Object 17" hidden="1">
          <a:extLst>
            <a:ext uri="{FF2B5EF4-FFF2-40B4-BE49-F238E27FC236}">
              <a16:creationId xmlns:a16="http://schemas.microsoft.com/office/drawing/2014/main" id="{2080E7D5-A9E2-47F4-941F-7CECF5B96912}"/>
            </a:ext>
          </a:extLst>
        </xdr:cNvPr>
        <xdr:cNvSpPr>
          <a:spLocks noChangeArrowheads="1"/>
        </xdr:cNvSpPr>
      </xdr:nvSpPr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sp macro="" textlink="">
      <xdr:nvSpPr>
        <xdr:cNvPr id="291" name="Object 18" hidden="1">
          <a:extLst>
            <a:ext uri="{FF2B5EF4-FFF2-40B4-BE49-F238E27FC236}">
              <a16:creationId xmlns:a16="http://schemas.microsoft.com/office/drawing/2014/main" id="{7FB8D2CC-2B12-419B-BB13-2DEBA2B8494F}"/>
            </a:ext>
          </a:extLst>
        </xdr:cNvPr>
        <xdr:cNvSpPr>
          <a:spLocks noChangeArrowheads="1"/>
        </xdr:cNvSpPr>
      </xdr:nvSpPr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sp macro="" textlink="">
      <xdr:nvSpPr>
        <xdr:cNvPr id="292" name="Object 20" hidden="1">
          <a:extLst>
            <a:ext uri="{FF2B5EF4-FFF2-40B4-BE49-F238E27FC236}">
              <a16:creationId xmlns:a16="http://schemas.microsoft.com/office/drawing/2014/main" id="{5B8A55F7-844D-4146-B8EC-071277A72331}"/>
            </a:ext>
          </a:extLst>
        </xdr:cNvPr>
        <xdr:cNvSpPr>
          <a:spLocks noChangeArrowheads="1"/>
        </xdr:cNvSpPr>
      </xdr:nvSpPr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sp macro="" textlink="">
      <xdr:nvSpPr>
        <xdr:cNvPr id="293" name="Object 22" hidden="1">
          <a:extLst>
            <a:ext uri="{FF2B5EF4-FFF2-40B4-BE49-F238E27FC236}">
              <a16:creationId xmlns:a16="http://schemas.microsoft.com/office/drawing/2014/main" id="{F1D12127-B9A5-4A3B-9CFE-7CB0B1D1257A}"/>
            </a:ext>
          </a:extLst>
        </xdr:cNvPr>
        <xdr:cNvSpPr>
          <a:spLocks noChangeArrowheads="1"/>
        </xdr:cNvSpPr>
      </xdr:nvSpPr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sp macro="" textlink="">
      <xdr:nvSpPr>
        <xdr:cNvPr id="294" name="Object 24" hidden="1">
          <a:extLst>
            <a:ext uri="{FF2B5EF4-FFF2-40B4-BE49-F238E27FC236}">
              <a16:creationId xmlns:a16="http://schemas.microsoft.com/office/drawing/2014/main" id="{193D1D87-A6CF-461A-A5DA-B43ECACA165E}"/>
            </a:ext>
          </a:extLst>
        </xdr:cNvPr>
        <xdr:cNvSpPr>
          <a:spLocks noChangeArrowheads="1"/>
        </xdr:cNvSpPr>
      </xdr:nvSpPr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pic>
      <xdr:nvPicPr>
        <xdr:cNvPr id="295" name="Picture 17">
          <a:extLst>
            <a:ext uri="{FF2B5EF4-FFF2-40B4-BE49-F238E27FC236}">
              <a16:creationId xmlns:a16="http://schemas.microsoft.com/office/drawing/2014/main" id="{7A95BB6D-AB69-43C9-B461-429EC0D7F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pic>
      <xdr:nvPicPr>
        <xdr:cNvPr id="296" name="Picture 18">
          <a:extLst>
            <a:ext uri="{FF2B5EF4-FFF2-40B4-BE49-F238E27FC236}">
              <a16:creationId xmlns:a16="http://schemas.microsoft.com/office/drawing/2014/main" id="{E15898B8-7E17-4765-9800-85D4EC578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pic>
      <xdr:nvPicPr>
        <xdr:cNvPr id="297" name="Picture 20">
          <a:extLst>
            <a:ext uri="{FF2B5EF4-FFF2-40B4-BE49-F238E27FC236}">
              <a16:creationId xmlns:a16="http://schemas.microsoft.com/office/drawing/2014/main" id="{ED77D146-53BF-4896-B9C9-4FBE5C71A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pic>
      <xdr:nvPicPr>
        <xdr:cNvPr id="298" name="Picture 22">
          <a:extLst>
            <a:ext uri="{FF2B5EF4-FFF2-40B4-BE49-F238E27FC236}">
              <a16:creationId xmlns:a16="http://schemas.microsoft.com/office/drawing/2014/main" id="{177BE41B-3AFB-44AB-A615-6953E815F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pic>
      <xdr:nvPicPr>
        <xdr:cNvPr id="299" name="Picture 24">
          <a:extLst>
            <a:ext uri="{FF2B5EF4-FFF2-40B4-BE49-F238E27FC236}">
              <a16:creationId xmlns:a16="http://schemas.microsoft.com/office/drawing/2014/main" id="{1391D282-53D5-4CDA-A41F-002B0C161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sp macro="" textlink="">
      <xdr:nvSpPr>
        <xdr:cNvPr id="300" name="Object 17" hidden="1">
          <a:extLst>
            <a:ext uri="{FF2B5EF4-FFF2-40B4-BE49-F238E27FC236}">
              <a16:creationId xmlns:a16="http://schemas.microsoft.com/office/drawing/2014/main" id="{BEA8EB1B-4F43-48E4-9139-67BA165BF6EB}"/>
            </a:ext>
          </a:extLst>
        </xdr:cNvPr>
        <xdr:cNvSpPr>
          <a:spLocks noChangeArrowheads="1"/>
        </xdr:cNvSpPr>
      </xdr:nvSpPr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sp macro="" textlink="">
      <xdr:nvSpPr>
        <xdr:cNvPr id="301" name="Object 18" hidden="1">
          <a:extLst>
            <a:ext uri="{FF2B5EF4-FFF2-40B4-BE49-F238E27FC236}">
              <a16:creationId xmlns:a16="http://schemas.microsoft.com/office/drawing/2014/main" id="{7B4A8F12-084B-4E0B-B6C4-42A311807E4E}"/>
            </a:ext>
          </a:extLst>
        </xdr:cNvPr>
        <xdr:cNvSpPr>
          <a:spLocks noChangeArrowheads="1"/>
        </xdr:cNvSpPr>
      </xdr:nvSpPr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sp macro="" textlink="">
      <xdr:nvSpPr>
        <xdr:cNvPr id="302" name="Object 20" hidden="1">
          <a:extLst>
            <a:ext uri="{FF2B5EF4-FFF2-40B4-BE49-F238E27FC236}">
              <a16:creationId xmlns:a16="http://schemas.microsoft.com/office/drawing/2014/main" id="{43A0E644-CBEE-44BA-AC5E-230C08192BE3}"/>
            </a:ext>
          </a:extLst>
        </xdr:cNvPr>
        <xdr:cNvSpPr>
          <a:spLocks noChangeArrowheads="1"/>
        </xdr:cNvSpPr>
      </xdr:nvSpPr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sp macro="" textlink="">
      <xdr:nvSpPr>
        <xdr:cNvPr id="303" name="Object 22" hidden="1">
          <a:extLst>
            <a:ext uri="{FF2B5EF4-FFF2-40B4-BE49-F238E27FC236}">
              <a16:creationId xmlns:a16="http://schemas.microsoft.com/office/drawing/2014/main" id="{2ED8BF68-A972-44EC-A3C5-D8A5A65DBC0E}"/>
            </a:ext>
          </a:extLst>
        </xdr:cNvPr>
        <xdr:cNvSpPr>
          <a:spLocks noChangeArrowheads="1"/>
        </xdr:cNvSpPr>
      </xdr:nvSpPr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sp macro="" textlink="">
      <xdr:nvSpPr>
        <xdr:cNvPr id="304" name="Object 24" hidden="1">
          <a:extLst>
            <a:ext uri="{FF2B5EF4-FFF2-40B4-BE49-F238E27FC236}">
              <a16:creationId xmlns:a16="http://schemas.microsoft.com/office/drawing/2014/main" id="{87741E7A-BFB0-49AA-917F-85EEE43CE89C}"/>
            </a:ext>
          </a:extLst>
        </xdr:cNvPr>
        <xdr:cNvSpPr>
          <a:spLocks noChangeArrowheads="1"/>
        </xdr:cNvSpPr>
      </xdr:nvSpPr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pic>
      <xdr:nvPicPr>
        <xdr:cNvPr id="305" name="Picture 17">
          <a:extLst>
            <a:ext uri="{FF2B5EF4-FFF2-40B4-BE49-F238E27FC236}">
              <a16:creationId xmlns:a16="http://schemas.microsoft.com/office/drawing/2014/main" id="{BDB3A938-0913-41F0-9E10-D626DEE11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pic>
      <xdr:nvPicPr>
        <xdr:cNvPr id="306" name="Picture 18">
          <a:extLst>
            <a:ext uri="{FF2B5EF4-FFF2-40B4-BE49-F238E27FC236}">
              <a16:creationId xmlns:a16="http://schemas.microsoft.com/office/drawing/2014/main" id="{742EF824-541D-4399-8262-F1C0AC2D1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pic>
      <xdr:nvPicPr>
        <xdr:cNvPr id="307" name="Picture 20">
          <a:extLst>
            <a:ext uri="{FF2B5EF4-FFF2-40B4-BE49-F238E27FC236}">
              <a16:creationId xmlns:a16="http://schemas.microsoft.com/office/drawing/2014/main" id="{3D544355-777C-4D5C-833E-40828FFBA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pic>
      <xdr:nvPicPr>
        <xdr:cNvPr id="308" name="Picture 22">
          <a:extLst>
            <a:ext uri="{FF2B5EF4-FFF2-40B4-BE49-F238E27FC236}">
              <a16:creationId xmlns:a16="http://schemas.microsoft.com/office/drawing/2014/main" id="{B5E8FADA-9372-460F-8776-BC1BBEEE8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pic>
      <xdr:nvPicPr>
        <xdr:cNvPr id="309" name="Picture 24">
          <a:extLst>
            <a:ext uri="{FF2B5EF4-FFF2-40B4-BE49-F238E27FC236}">
              <a16:creationId xmlns:a16="http://schemas.microsoft.com/office/drawing/2014/main" id="{CB561AB9-715E-4BE7-92CE-8031E64F8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sp macro="" textlink="">
      <xdr:nvSpPr>
        <xdr:cNvPr id="310" name="Object 17" hidden="1">
          <a:extLst>
            <a:ext uri="{FF2B5EF4-FFF2-40B4-BE49-F238E27FC236}">
              <a16:creationId xmlns:a16="http://schemas.microsoft.com/office/drawing/2014/main" id="{4802A964-8836-4F17-A5CF-A524BB7F3C2F}"/>
            </a:ext>
          </a:extLst>
        </xdr:cNvPr>
        <xdr:cNvSpPr>
          <a:spLocks noChangeArrowheads="1"/>
        </xdr:cNvSpPr>
      </xdr:nvSpPr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sp macro="" textlink="">
      <xdr:nvSpPr>
        <xdr:cNvPr id="311" name="Object 18" hidden="1">
          <a:extLst>
            <a:ext uri="{FF2B5EF4-FFF2-40B4-BE49-F238E27FC236}">
              <a16:creationId xmlns:a16="http://schemas.microsoft.com/office/drawing/2014/main" id="{45607A5C-1785-4FAA-ADE7-02F777312235}"/>
            </a:ext>
          </a:extLst>
        </xdr:cNvPr>
        <xdr:cNvSpPr>
          <a:spLocks noChangeArrowheads="1"/>
        </xdr:cNvSpPr>
      </xdr:nvSpPr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sp macro="" textlink="">
      <xdr:nvSpPr>
        <xdr:cNvPr id="312" name="Object 20" hidden="1">
          <a:extLst>
            <a:ext uri="{FF2B5EF4-FFF2-40B4-BE49-F238E27FC236}">
              <a16:creationId xmlns:a16="http://schemas.microsoft.com/office/drawing/2014/main" id="{ED2C5A7F-0DB3-4ED2-82B9-E8BF26FBAE76}"/>
            </a:ext>
          </a:extLst>
        </xdr:cNvPr>
        <xdr:cNvSpPr>
          <a:spLocks noChangeArrowheads="1"/>
        </xdr:cNvSpPr>
      </xdr:nvSpPr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sp macro="" textlink="">
      <xdr:nvSpPr>
        <xdr:cNvPr id="313" name="Object 22" hidden="1">
          <a:extLst>
            <a:ext uri="{FF2B5EF4-FFF2-40B4-BE49-F238E27FC236}">
              <a16:creationId xmlns:a16="http://schemas.microsoft.com/office/drawing/2014/main" id="{D0CB4C82-BC06-4370-A1F6-6BC2D9F75A03}"/>
            </a:ext>
          </a:extLst>
        </xdr:cNvPr>
        <xdr:cNvSpPr>
          <a:spLocks noChangeArrowheads="1"/>
        </xdr:cNvSpPr>
      </xdr:nvSpPr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sp macro="" textlink="">
      <xdr:nvSpPr>
        <xdr:cNvPr id="314" name="Object 24" hidden="1">
          <a:extLst>
            <a:ext uri="{FF2B5EF4-FFF2-40B4-BE49-F238E27FC236}">
              <a16:creationId xmlns:a16="http://schemas.microsoft.com/office/drawing/2014/main" id="{502B40AF-26C0-4E2C-BE9F-9D89F49F89F0}"/>
            </a:ext>
          </a:extLst>
        </xdr:cNvPr>
        <xdr:cNvSpPr>
          <a:spLocks noChangeArrowheads="1"/>
        </xdr:cNvSpPr>
      </xdr:nvSpPr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pic>
      <xdr:nvPicPr>
        <xdr:cNvPr id="315" name="Picture 17">
          <a:extLst>
            <a:ext uri="{FF2B5EF4-FFF2-40B4-BE49-F238E27FC236}">
              <a16:creationId xmlns:a16="http://schemas.microsoft.com/office/drawing/2014/main" id="{CA5B6118-E2EB-44F1-8FE5-6B8247C1C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pic>
      <xdr:nvPicPr>
        <xdr:cNvPr id="316" name="Picture 18">
          <a:extLst>
            <a:ext uri="{FF2B5EF4-FFF2-40B4-BE49-F238E27FC236}">
              <a16:creationId xmlns:a16="http://schemas.microsoft.com/office/drawing/2014/main" id="{EBA463D3-D7DA-424E-8A56-A33ED7EE8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pic>
      <xdr:nvPicPr>
        <xdr:cNvPr id="317" name="Picture 20">
          <a:extLst>
            <a:ext uri="{FF2B5EF4-FFF2-40B4-BE49-F238E27FC236}">
              <a16:creationId xmlns:a16="http://schemas.microsoft.com/office/drawing/2014/main" id="{7F8C7060-7A93-4ACE-96BA-CD2882FDB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pic>
      <xdr:nvPicPr>
        <xdr:cNvPr id="318" name="Picture 22">
          <a:extLst>
            <a:ext uri="{FF2B5EF4-FFF2-40B4-BE49-F238E27FC236}">
              <a16:creationId xmlns:a16="http://schemas.microsoft.com/office/drawing/2014/main" id="{C2E8932C-E434-41DC-8F29-0D947D84F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pic>
      <xdr:nvPicPr>
        <xdr:cNvPr id="319" name="Picture 24">
          <a:extLst>
            <a:ext uri="{FF2B5EF4-FFF2-40B4-BE49-F238E27FC236}">
              <a16:creationId xmlns:a16="http://schemas.microsoft.com/office/drawing/2014/main" id="{3690BEDC-A469-4EB6-9694-286148562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sp macro="" textlink="">
      <xdr:nvSpPr>
        <xdr:cNvPr id="5120" name="Object 17" hidden="1">
          <a:extLst>
            <a:ext uri="{FF2B5EF4-FFF2-40B4-BE49-F238E27FC236}">
              <a16:creationId xmlns:a16="http://schemas.microsoft.com/office/drawing/2014/main" id="{58B64D8B-4A76-4CED-AAD1-C00E1111E21C}"/>
            </a:ext>
          </a:extLst>
        </xdr:cNvPr>
        <xdr:cNvSpPr>
          <a:spLocks noChangeArrowheads="1"/>
        </xdr:cNvSpPr>
      </xdr:nvSpPr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sp macro="" textlink="">
      <xdr:nvSpPr>
        <xdr:cNvPr id="5129" name="Object 18" hidden="1">
          <a:extLst>
            <a:ext uri="{FF2B5EF4-FFF2-40B4-BE49-F238E27FC236}">
              <a16:creationId xmlns:a16="http://schemas.microsoft.com/office/drawing/2014/main" id="{9FC1675D-58D9-4A1C-8E91-55040C71F66C}"/>
            </a:ext>
          </a:extLst>
        </xdr:cNvPr>
        <xdr:cNvSpPr>
          <a:spLocks noChangeArrowheads="1"/>
        </xdr:cNvSpPr>
      </xdr:nvSpPr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sp macro="" textlink="">
      <xdr:nvSpPr>
        <xdr:cNvPr id="5130" name="Object 20" hidden="1">
          <a:extLst>
            <a:ext uri="{FF2B5EF4-FFF2-40B4-BE49-F238E27FC236}">
              <a16:creationId xmlns:a16="http://schemas.microsoft.com/office/drawing/2014/main" id="{E0C0EB3E-5288-4906-8260-D25B0D13520B}"/>
            </a:ext>
          </a:extLst>
        </xdr:cNvPr>
        <xdr:cNvSpPr>
          <a:spLocks noChangeArrowheads="1"/>
        </xdr:cNvSpPr>
      </xdr:nvSpPr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sp macro="" textlink="">
      <xdr:nvSpPr>
        <xdr:cNvPr id="5131" name="Object 22" hidden="1">
          <a:extLst>
            <a:ext uri="{FF2B5EF4-FFF2-40B4-BE49-F238E27FC236}">
              <a16:creationId xmlns:a16="http://schemas.microsoft.com/office/drawing/2014/main" id="{ADDBE215-EB61-485A-A576-A399D144B39E}"/>
            </a:ext>
          </a:extLst>
        </xdr:cNvPr>
        <xdr:cNvSpPr>
          <a:spLocks noChangeArrowheads="1"/>
        </xdr:cNvSpPr>
      </xdr:nvSpPr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sp macro="" textlink="">
      <xdr:nvSpPr>
        <xdr:cNvPr id="5132" name="Object 24" hidden="1">
          <a:extLst>
            <a:ext uri="{FF2B5EF4-FFF2-40B4-BE49-F238E27FC236}">
              <a16:creationId xmlns:a16="http://schemas.microsoft.com/office/drawing/2014/main" id="{D461F734-C946-42BF-A9C1-AFD1E7F585BB}"/>
            </a:ext>
          </a:extLst>
        </xdr:cNvPr>
        <xdr:cNvSpPr>
          <a:spLocks noChangeArrowheads="1"/>
        </xdr:cNvSpPr>
      </xdr:nvSpPr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pic>
      <xdr:nvPicPr>
        <xdr:cNvPr id="5133" name="Picture 17">
          <a:extLst>
            <a:ext uri="{FF2B5EF4-FFF2-40B4-BE49-F238E27FC236}">
              <a16:creationId xmlns:a16="http://schemas.microsoft.com/office/drawing/2014/main" id="{17E83716-3057-4454-BDD9-259C78251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pic>
      <xdr:nvPicPr>
        <xdr:cNvPr id="5134" name="Picture 18">
          <a:extLst>
            <a:ext uri="{FF2B5EF4-FFF2-40B4-BE49-F238E27FC236}">
              <a16:creationId xmlns:a16="http://schemas.microsoft.com/office/drawing/2014/main" id="{0277363F-FC3C-45E5-8069-C47BAC675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pic>
      <xdr:nvPicPr>
        <xdr:cNvPr id="5135" name="Picture 20">
          <a:extLst>
            <a:ext uri="{FF2B5EF4-FFF2-40B4-BE49-F238E27FC236}">
              <a16:creationId xmlns:a16="http://schemas.microsoft.com/office/drawing/2014/main" id="{D9C302B7-F2E0-4446-A016-11ED41929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pic>
      <xdr:nvPicPr>
        <xdr:cNvPr id="5136" name="Picture 22">
          <a:extLst>
            <a:ext uri="{FF2B5EF4-FFF2-40B4-BE49-F238E27FC236}">
              <a16:creationId xmlns:a16="http://schemas.microsoft.com/office/drawing/2014/main" id="{1739E5F0-FAAC-4EFE-8151-C9E492CD1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pic>
      <xdr:nvPicPr>
        <xdr:cNvPr id="5137" name="Picture 24">
          <a:extLst>
            <a:ext uri="{FF2B5EF4-FFF2-40B4-BE49-F238E27FC236}">
              <a16:creationId xmlns:a16="http://schemas.microsoft.com/office/drawing/2014/main" id="{F9D84266-E914-4E2C-9062-2DCD22B43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sp macro="" textlink="">
      <xdr:nvSpPr>
        <xdr:cNvPr id="5138" name="Object 17" hidden="1">
          <a:extLst>
            <a:ext uri="{FF2B5EF4-FFF2-40B4-BE49-F238E27FC236}">
              <a16:creationId xmlns:a16="http://schemas.microsoft.com/office/drawing/2014/main" id="{3D0B5B0A-264B-4EFC-A857-E1B587101F89}"/>
            </a:ext>
          </a:extLst>
        </xdr:cNvPr>
        <xdr:cNvSpPr>
          <a:spLocks noChangeArrowheads="1"/>
        </xdr:cNvSpPr>
      </xdr:nvSpPr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sp macro="" textlink="">
      <xdr:nvSpPr>
        <xdr:cNvPr id="5139" name="Object 18" hidden="1">
          <a:extLst>
            <a:ext uri="{FF2B5EF4-FFF2-40B4-BE49-F238E27FC236}">
              <a16:creationId xmlns:a16="http://schemas.microsoft.com/office/drawing/2014/main" id="{9C0C091B-BA81-401A-AC54-1B9CBF95E437}"/>
            </a:ext>
          </a:extLst>
        </xdr:cNvPr>
        <xdr:cNvSpPr>
          <a:spLocks noChangeArrowheads="1"/>
        </xdr:cNvSpPr>
      </xdr:nvSpPr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sp macro="" textlink="">
      <xdr:nvSpPr>
        <xdr:cNvPr id="5140" name="Object 20" hidden="1">
          <a:extLst>
            <a:ext uri="{FF2B5EF4-FFF2-40B4-BE49-F238E27FC236}">
              <a16:creationId xmlns:a16="http://schemas.microsoft.com/office/drawing/2014/main" id="{F905F0E1-0FF8-4C27-96F9-FA83AA45F20C}"/>
            </a:ext>
          </a:extLst>
        </xdr:cNvPr>
        <xdr:cNvSpPr>
          <a:spLocks noChangeArrowheads="1"/>
        </xdr:cNvSpPr>
      </xdr:nvSpPr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sp macro="" textlink="">
      <xdr:nvSpPr>
        <xdr:cNvPr id="5141" name="Object 22" hidden="1">
          <a:extLst>
            <a:ext uri="{FF2B5EF4-FFF2-40B4-BE49-F238E27FC236}">
              <a16:creationId xmlns:a16="http://schemas.microsoft.com/office/drawing/2014/main" id="{A975F082-B780-4E0D-A164-17C217CB9BAF}"/>
            </a:ext>
          </a:extLst>
        </xdr:cNvPr>
        <xdr:cNvSpPr>
          <a:spLocks noChangeArrowheads="1"/>
        </xdr:cNvSpPr>
      </xdr:nvSpPr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sp macro="" textlink="">
      <xdr:nvSpPr>
        <xdr:cNvPr id="5142" name="Object 24" hidden="1">
          <a:extLst>
            <a:ext uri="{FF2B5EF4-FFF2-40B4-BE49-F238E27FC236}">
              <a16:creationId xmlns:a16="http://schemas.microsoft.com/office/drawing/2014/main" id="{A1DE7B1F-1CCF-4249-B4F9-B599F37A376C}"/>
            </a:ext>
          </a:extLst>
        </xdr:cNvPr>
        <xdr:cNvSpPr>
          <a:spLocks noChangeArrowheads="1"/>
        </xdr:cNvSpPr>
      </xdr:nvSpPr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pic>
      <xdr:nvPicPr>
        <xdr:cNvPr id="5143" name="Picture 17">
          <a:extLst>
            <a:ext uri="{FF2B5EF4-FFF2-40B4-BE49-F238E27FC236}">
              <a16:creationId xmlns:a16="http://schemas.microsoft.com/office/drawing/2014/main" id="{651DBB6F-A08E-4F90-AECB-EC5CE8E39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pic>
      <xdr:nvPicPr>
        <xdr:cNvPr id="5144" name="Picture 18">
          <a:extLst>
            <a:ext uri="{FF2B5EF4-FFF2-40B4-BE49-F238E27FC236}">
              <a16:creationId xmlns:a16="http://schemas.microsoft.com/office/drawing/2014/main" id="{3058E341-AEC8-4170-9B75-195F72A7B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pic>
      <xdr:nvPicPr>
        <xdr:cNvPr id="5145" name="Picture 20">
          <a:extLst>
            <a:ext uri="{FF2B5EF4-FFF2-40B4-BE49-F238E27FC236}">
              <a16:creationId xmlns:a16="http://schemas.microsoft.com/office/drawing/2014/main" id="{B7F4DB6F-E9EA-48BA-A956-8A55ABC56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pic>
      <xdr:nvPicPr>
        <xdr:cNvPr id="5146" name="Picture 22">
          <a:extLst>
            <a:ext uri="{FF2B5EF4-FFF2-40B4-BE49-F238E27FC236}">
              <a16:creationId xmlns:a16="http://schemas.microsoft.com/office/drawing/2014/main" id="{66527C9F-5223-4F34-B046-7E3DA94DB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pic>
      <xdr:nvPicPr>
        <xdr:cNvPr id="5147" name="Picture 24">
          <a:extLst>
            <a:ext uri="{FF2B5EF4-FFF2-40B4-BE49-F238E27FC236}">
              <a16:creationId xmlns:a16="http://schemas.microsoft.com/office/drawing/2014/main" id="{EC860A98-3B12-48E9-B1FD-8768B054F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sp macro="" textlink="">
      <xdr:nvSpPr>
        <xdr:cNvPr id="5148" name="Object 17" hidden="1">
          <a:extLst>
            <a:ext uri="{FF2B5EF4-FFF2-40B4-BE49-F238E27FC236}">
              <a16:creationId xmlns:a16="http://schemas.microsoft.com/office/drawing/2014/main" id="{513CB3DB-87D0-474C-AD32-78DDD30F6E15}"/>
            </a:ext>
          </a:extLst>
        </xdr:cNvPr>
        <xdr:cNvSpPr>
          <a:spLocks noChangeArrowheads="1"/>
        </xdr:cNvSpPr>
      </xdr:nvSpPr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sp macro="" textlink="">
      <xdr:nvSpPr>
        <xdr:cNvPr id="5149" name="Object 18" hidden="1">
          <a:extLst>
            <a:ext uri="{FF2B5EF4-FFF2-40B4-BE49-F238E27FC236}">
              <a16:creationId xmlns:a16="http://schemas.microsoft.com/office/drawing/2014/main" id="{8E22D90E-D54F-4ACE-9555-6CCB9774454D}"/>
            </a:ext>
          </a:extLst>
        </xdr:cNvPr>
        <xdr:cNvSpPr>
          <a:spLocks noChangeArrowheads="1"/>
        </xdr:cNvSpPr>
      </xdr:nvSpPr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sp macro="" textlink="">
      <xdr:nvSpPr>
        <xdr:cNvPr id="5150" name="Object 20" hidden="1">
          <a:extLst>
            <a:ext uri="{FF2B5EF4-FFF2-40B4-BE49-F238E27FC236}">
              <a16:creationId xmlns:a16="http://schemas.microsoft.com/office/drawing/2014/main" id="{7BECFDDE-60B0-484C-A91C-E58EF0629E4D}"/>
            </a:ext>
          </a:extLst>
        </xdr:cNvPr>
        <xdr:cNvSpPr>
          <a:spLocks noChangeArrowheads="1"/>
        </xdr:cNvSpPr>
      </xdr:nvSpPr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sp macro="" textlink="">
      <xdr:nvSpPr>
        <xdr:cNvPr id="5151" name="Object 22" hidden="1">
          <a:extLst>
            <a:ext uri="{FF2B5EF4-FFF2-40B4-BE49-F238E27FC236}">
              <a16:creationId xmlns:a16="http://schemas.microsoft.com/office/drawing/2014/main" id="{49A8C4FE-F61B-47D6-84B4-88D503D7C9CD}"/>
            </a:ext>
          </a:extLst>
        </xdr:cNvPr>
        <xdr:cNvSpPr>
          <a:spLocks noChangeArrowheads="1"/>
        </xdr:cNvSpPr>
      </xdr:nvSpPr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sp macro="" textlink="">
      <xdr:nvSpPr>
        <xdr:cNvPr id="5152" name="Object 24" hidden="1">
          <a:extLst>
            <a:ext uri="{FF2B5EF4-FFF2-40B4-BE49-F238E27FC236}">
              <a16:creationId xmlns:a16="http://schemas.microsoft.com/office/drawing/2014/main" id="{09976D7A-7F7E-45CC-9471-418793DE0238}"/>
            </a:ext>
          </a:extLst>
        </xdr:cNvPr>
        <xdr:cNvSpPr>
          <a:spLocks noChangeArrowheads="1"/>
        </xdr:cNvSpPr>
      </xdr:nvSpPr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pic>
      <xdr:nvPicPr>
        <xdr:cNvPr id="5153" name="Picture 17">
          <a:extLst>
            <a:ext uri="{FF2B5EF4-FFF2-40B4-BE49-F238E27FC236}">
              <a16:creationId xmlns:a16="http://schemas.microsoft.com/office/drawing/2014/main" id="{DE294914-71CF-4C3A-95EF-F863F35A5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pic>
      <xdr:nvPicPr>
        <xdr:cNvPr id="5154" name="Picture 18">
          <a:extLst>
            <a:ext uri="{FF2B5EF4-FFF2-40B4-BE49-F238E27FC236}">
              <a16:creationId xmlns:a16="http://schemas.microsoft.com/office/drawing/2014/main" id="{647437E0-4F99-482A-A01B-A52191A97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pic>
      <xdr:nvPicPr>
        <xdr:cNvPr id="5155" name="Picture 20">
          <a:extLst>
            <a:ext uri="{FF2B5EF4-FFF2-40B4-BE49-F238E27FC236}">
              <a16:creationId xmlns:a16="http://schemas.microsoft.com/office/drawing/2014/main" id="{05F1A25F-81EE-4EF7-AA65-4E3999BD1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pic>
      <xdr:nvPicPr>
        <xdr:cNvPr id="5156" name="Picture 22">
          <a:extLst>
            <a:ext uri="{FF2B5EF4-FFF2-40B4-BE49-F238E27FC236}">
              <a16:creationId xmlns:a16="http://schemas.microsoft.com/office/drawing/2014/main" id="{B06A4DFA-1809-4D39-85D8-37CD9483D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pic>
      <xdr:nvPicPr>
        <xdr:cNvPr id="5157" name="Picture 24">
          <a:extLst>
            <a:ext uri="{FF2B5EF4-FFF2-40B4-BE49-F238E27FC236}">
              <a16:creationId xmlns:a16="http://schemas.microsoft.com/office/drawing/2014/main" id="{9EFB0A17-8356-42C7-A460-A849EC038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sp macro="" textlink="">
      <xdr:nvSpPr>
        <xdr:cNvPr id="5158" name="Object 17" hidden="1">
          <a:extLst>
            <a:ext uri="{FF2B5EF4-FFF2-40B4-BE49-F238E27FC236}">
              <a16:creationId xmlns:a16="http://schemas.microsoft.com/office/drawing/2014/main" id="{2D8EEC3E-9568-4EC5-AEFA-A76F3E7FA5E0}"/>
            </a:ext>
          </a:extLst>
        </xdr:cNvPr>
        <xdr:cNvSpPr>
          <a:spLocks noChangeArrowheads="1"/>
        </xdr:cNvSpPr>
      </xdr:nvSpPr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sp macro="" textlink="">
      <xdr:nvSpPr>
        <xdr:cNvPr id="5159" name="Object 18" hidden="1">
          <a:extLst>
            <a:ext uri="{FF2B5EF4-FFF2-40B4-BE49-F238E27FC236}">
              <a16:creationId xmlns:a16="http://schemas.microsoft.com/office/drawing/2014/main" id="{00E820B9-C8E2-46AD-9718-57270628E8DB}"/>
            </a:ext>
          </a:extLst>
        </xdr:cNvPr>
        <xdr:cNvSpPr>
          <a:spLocks noChangeArrowheads="1"/>
        </xdr:cNvSpPr>
      </xdr:nvSpPr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sp macro="" textlink="">
      <xdr:nvSpPr>
        <xdr:cNvPr id="5160" name="Object 20" hidden="1">
          <a:extLst>
            <a:ext uri="{FF2B5EF4-FFF2-40B4-BE49-F238E27FC236}">
              <a16:creationId xmlns:a16="http://schemas.microsoft.com/office/drawing/2014/main" id="{764554E7-8AC6-4A76-B019-97A4049D3BE3}"/>
            </a:ext>
          </a:extLst>
        </xdr:cNvPr>
        <xdr:cNvSpPr>
          <a:spLocks noChangeArrowheads="1"/>
        </xdr:cNvSpPr>
      </xdr:nvSpPr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sp macro="" textlink="">
      <xdr:nvSpPr>
        <xdr:cNvPr id="5161" name="Object 22" hidden="1">
          <a:extLst>
            <a:ext uri="{FF2B5EF4-FFF2-40B4-BE49-F238E27FC236}">
              <a16:creationId xmlns:a16="http://schemas.microsoft.com/office/drawing/2014/main" id="{30A988EF-ED8D-4969-8B03-F7F1CB3649D1}"/>
            </a:ext>
          </a:extLst>
        </xdr:cNvPr>
        <xdr:cNvSpPr>
          <a:spLocks noChangeArrowheads="1"/>
        </xdr:cNvSpPr>
      </xdr:nvSpPr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sp macro="" textlink="">
      <xdr:nvSpPr>
        <xdr:cNvPr id="5162" name="Object 24" hidden="1">
          <a:extLst>
            <a:ext uri="{FF2B5EF4-FFF2-40B4-BE49-F238E27FC236}">
              <a16:creationId xmlns:a16="http://schemas.microsoft.com/office/drawing/2014/main" id="{25113B21-EF63-4026-8BEC-B33176D3035C}"/>
            </a:ext>
          </a:extLst>
        </xdr:cNvPr>
        <xdr:cNvSpPr>
          <a:spLocks noChangeArrowheads="1"/>
        </xdr:cNvSpPr>
      </xdr:nvSpPr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pic>
      <xdr:nvPicPr>
        <xdr:cNvPr id="5163" name="Picture 17">
          <a:extLst>
            <a:ext uri="{FF2B5EF4-FFF2-40B4-BE49-F238E27FC236}">
              <a16:creationId xmlns:a16="http://schemas.microsoft.com/office/drawing/2014/main" id="{0802F433-F71A-483C-8246-66EE85063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pic>
      <xdr:nvPicPr>
        <xdr:cNvPr id="5164" name="Picture 18">
          <a:extLst>
            <a:ext uri="{FF2B5EF4-FFF2-40B4-BE49-F238E27FC236}">
              <a16:creationId xmlns:a16="http://schemas.microsoft.com/office/drawing/2014/main" id="{324E61C1-7836-4551-907D-D7CF24BE3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pic>
      <xdr:nvPicPr>
        <xdr:cNvPr id="5165" name="Picture 20">
          <a:extLst>
            <a:ext uri="{FF2B5EF4-FFF2-40B4-BE49-F238E27FC236}">
              <a16:creationId xmlns:a16="http://schemas.microsoft.com/office/drawing/2014/main" id="{CEDF152C-1481-4FA1-A57A-35D6E5597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pic>
      <xdr:nvPicPr>
        <xdr:cNvPr id="5166" name="Picture 22">
          <a:extLst>
            <a:ext uri="{FF2B5EF4-FFF2-40B4-BE49-F238E27FC236}">
              <a16:creationId xmlns:a16="http://schemas.microsoft.com/office/drawing/2014/main" id="{EBEB87E7-906A-4E7A-8C70-1223B6F3B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pic>
      <xdr:nvPicPr>
        <xdr:cNvPr id="5167" name="Picture 24">
          <a:extLst>
            <a:ext uri="{FF2B5EF4-FFF2-40B4-BE49-F238E27FC236}">
              <a16:creationId xmlns:a16="http://schemas.microsoft.com/office/drawing/2014/main" id="{4D0DE468-C8B2-4CFB-92AB-14592EC1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sp macro="" textlink="">
      <xdr:nvSpPr>
        <xdr:cNvPr id="5168" name="Object 17" hidden="1">
          <a:extLst>
            <a:ext uri="{FF2B5EF4-FFF2-40B4-BE49-F238E27FC236}">
              <a16:creationId xmlns:a16="http://schemas.microsoft.com/office/drawing/2014/main" id="{50C43EA7-8410-4879-8D37-992150BB1A82}"/>
            </a:ext>
          </a:extLst>
        </xdr:cNvPr>
        <xdr:cNvSpPr>
          <a:spLocks noChangeArrowheads="1"/>
        </xdr:cNvSpPr>
      </xdr:nvSpPr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sp macro="" textlink="">
      <xdr:nvSpPr>
        <xdr:cNvPr id="5169" name="Object 18" hidden="1">
          <a:extLst>
            <a:ext uri="{FF2B5EF4-FFF2-40B4-BE49-F238E27FC236}">
              <a16:creationId xmlns:a16="http://schemas.microsoft.com/office/drawing/2014/main" id="{2DE52CA1-5B61-40A3-8666-2A1440536BFB}"/>
            </a:ext>
          </a:extLst>
        </xdr:cNvPr>
        <xdr:cNvSpPr>
          <a:spLocks noChangeArrowheads="1"/>
        </xdr:cNvSpPr>
      </xdr:nvSpPr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sp macro="" textlink="">
      <xdr:nvSpPr>
        <xdr:cNvPr id="5170" name="Object 20" hidden="1">
          <a:extLst>
            <a:ext uri="{FF2B5EF4-FFF2-40B4-BE49-F238E27FC236}">
              <a16:creationId xmlns:a16="http://schemas.microsoft.com/office/drawing/2014/main" id="{46D5CEFA-904D-447D-8826-751A00BEC0CA}"/>
            </a:ext>
          </a:extLst>
        </xdr:cNvPr>
        <xdr:cNvSpPr>
          <a:spLocks noChangeArrowheads="1"/>
        </xdr:cNvSpPr>
      </xdr:nvSpPr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sp macro="" textlink="">
      <xdr:nvSpPr>
        <xdr:cNvPr id="5171" name="Object 22" hidden="1">
          <a:extLst>
            <a:ext uri="{FF2B5EF4-FFF2-40B4-BE49-F238E27FC236}">
              <a16:creationId xmlns:a16="http://schemas.microsoft.com/office/drawing/2014/main" id="{EA9F97C0-86E1-4668-8A80-29F2C03E742E}"/>
            </a:ext>
          </a:extLst>
        </xdr:cNvPr>
        <xdr:cNvSpPr>
          <a:spLocks noChangeArrowheads="1"/>
        </xdr:cNvSpPr>
      </xdr:nvSpPr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sp macro="" textlink="">
      <xdr:nvSpPr>
        <xdr:cNvPr id="5172" name="Object 24" hidden="1">
          <a:extLst>
            <a:ext uri="{FF2B5EF4-FFF2-40B4-BE49-F238E27FC236}">
              <a16:creationId xmlns:a16="http://schemas.microsoft.com/office/drawing/2014/main" id="{1247EDDF-5CFE-4AF9-A7DC-34D58F6989E9}"/>
            </a:ext>
          </a:extLst>
        </xdr:cNvPr>
        <xdr:cNvSpPr>
          <a:spLocks noChangeArrowheads="1"/>
        </xdr:cNvSpPr>
      </xdr:nvSpPr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pic>
      <xdr:nvPicPr>
        <xdr:cNvPr id="5173" name="Picture 17">
          <a:extLst>
            <a:ext uri="{FF2B5EF4-FFF2-40B4-BE49-F238E27FC236}">
              <a16:creationId xmlns:a16="http://schemas.microsoft.com/office/drawing/2014/main" id="{B175FC33-E626-4EC3-BEDD-B693C9878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pic>
      <xdr:nvPicPr>
        <xdr:cNvPr id="5174" name="Picture 18">
          <a:extLst>
            <a:ext uri="{FF2B5EF4-FFF2-40B4-BE49-F238E27FC236}">
              <a16:creationId xmlns:a16="http://schemas.microsoft.com/office/drawing/2014/main" id="{5785D9A6-2F29-477B-8736-681D3BB56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pic>
      <xdr:nvPicPr>
        <xdr:cNvPr id="5175" name="Picture 20">
          <a:extLst>
            <a:ext uri="{FF2B5EF4-FFF2-40B4-BE49-F238E27FC236}">
              <a16:creationId xmlns:a16="http://schemas.microsoft.com/office/drawing/2014/main" id="{76AD2553-BAF4-4E5E-BF25-CF4821CDF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pic>
      <xdr:nvPicPr>
        <xdr:cNvPr id="5176" name="Picture 22">
          <a:extLst>
            <a:ext uri="{FF2B5EF4-FFF2-40B4-BE49-F238E27FC236}">
              <a16:creationId xmlns:a16="http://schemas.microsoft.com/office/drawing/2014/main" id="{AF63370F-077A-4A2C-B321-2A7538903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pic>
      <xdr:nvPicPr>
        <xdr:cNvPr id="5177" name="Picture 24">
          <a:extLst>
            <a:ext uri="{FF2B5EF4-FFF2-40B4-BE49-F238E27FC236}">
              <a16:creationId xmlns:a16="http://schemas.microsoft.com/office/drawing/2014/main" id="{82DD0E92-5D34-4341-881F-FB341AF40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sp macro="" textlink="">
      <xdr:nvSpPr>
        <xdr:cNvPr id="5178" name="Object 17" hidden="1">
          <a:extLst>
            <a:ext uri="{FF2B5EF4-FFF2-40B4-BE49-F238E27FC236}">
              <a16:creationId xmlns:a16="http://schemas.microsoft.com/office/drawing/2014/main" id="{FCB916A0-232C-4A94-8AE9-7C89AF2D7285}"/>
            </a:ext>
          </a:extLst>
        </xdr:cNvPr>
        <xdr:cNvSpPr>
          <a:spLocks noChangeArrowheads="1"/>
        </xdr:cNvSpPr>
      </xdr:nvSpPr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sp macro="" textlink="">
      <xdr:nvSpPr>
        <xdr:cNvPr id="5179" name="Object 18" hidden="1">
          <a:extLst>
            <a:ext uri="{FF2B5EF4-FFF2-40B4-BE49-F238E27FC236}">
              <a16:creationId xmlns:a16="http://schemas.microsoft.com/office/drawing/2014/main" id="{3393C646-2168-4D7D-B0DF-D2AB3F6C69E0}"/>
            </a:ext>
          </a:extLst>
        </xdr:cNvPr>
        <xdr:cNvSpPr>
          <a:spLocks noChangeArrowheads="1"/>
        </xdr:cNvSpPr>
      </xdr:nvSpPr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sp macro="" textlink="">
      <xdr:nvSpPr>
        <xdr:cNvPr id="5180" name="Object 20" hidden="1">
          <a:extLst>
            <a:ext uri="{FF2B5EF4-FFF2-40B4-BE49-F238E27FC236}">
              <a16:creationId xmlns:a16="http://schemas.microsoft.com/office/drawing/2014/main" id="{BFF413C3-757C-4D92-94AB-26366206EA28}"/>
            </a:ext>
          </a:extLst>
        </xdr:cNvPr>
        <xdr:cNvSpPr>
          <a:spLocks noChangeArrowheads="1"/>
        </xdr:cNvSpPr>
      </xdr:nvSpPr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sp macro="" textlink="">
      <xdr:nvSpPr>
        <xdr:cNvPr id="5181" name="Object 22" hidden="1">
          <a:extLst>
            <a:ext uri="{FF2B5EF4-FFF2-40B4-BE49-F238E27FC236}">
              <a16:creationId xmlns:a16="http://schemas.microsoft.com/office/drawing/2014/main" id="{1C3D004F-9917-4CEC-8F03-17C3B01EF09D}"/>
            </a:ext>
          </a:extLst>
        </xdr:cNvPr>
        <xdr:cNvSpPr>
          <a:spLocks noChangeArrowheads="1"/>
        </xdr:cNvSpPr>
      </xdr:nvSpPr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sp macro="" textlink="">
      <xdr:nvSpPr>
        <xdr:cNvPr id="5182" name="Object 24" hidden="1">
          <a:extLst>
            <a:ext uri="{FF2B5EF4-FFF2-40B4-BE49-F238E27FC236}">
              <a16:creationId xmlns:a16="http://schemas.microsoft.com/office/drawing/2014/main" id="{0AA8EE89-AECE-4401-B93A-AD31486D4B2D}"/>
            </a:ext>
          </a:extLst>
        </xdr:cNvPr>
        <xdr:cNvSpPr>
          <a:spLocks noChangeArrowheads="1"/>
        </xdr:cNvSpPr>
      </xdr:nvSpPr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pic>
      <xdr:nvPicPr>
        <xdr:cNvPr id="5183" name="Picture 17">
          <a:extLst>
            <a:ext uri="{FF2B5EF4-FFF2-40B4-BE49-F238E27FC236}">
              <a16:creationId xmlns:a16="http://schemas.microsoft.com/office/drawing/2014/main" id="{6FB3DC29-1A12-47F7-9D61-178BC36DA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pic>
      <xdr:nvPicPr>
        <xdr:cNvPr id="5184" name="Picture 18">
          <a:extLst>
            <a:ext uri="{FF2B5EF4-FFF2-40B4-BE49-F238E27FC236}">
              <a16:creationId xmlns:a16="http://schemas.microsoft.com/office/drawing/2014/main" id="{A8E7F78F-D849-4CD0-B5CC-BAF0760C8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pic>
      <xdr:nvPicPr>
        <xdr:cNvPr id="5185" name="Picture 20">
          <a:extLst>
            <a:ext uri="{FF2B5EF4-FFF2-40B4-BE49-F238E27FC236}">
              <a16:creationId xmlns:a16="http://schemas.microsoft.com/office/drawing/2014/main" id="{4CA1F943-D488-4046-BEFD-38E49E4AF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pic>
      <xdr:nvPicPr>
        <xdr:cNvPr id="5186" name="Picture 22">
          <a:extLst>
            <a:ext uri="{FF2B5EF4-FFF2-40B4-BE49-F238E27FC236}">
              <a16:creationId xmlns:a16="http://schemas.microsoft.com/office/drawing/2014/main" id="{EA8563F4-8F50-4130-92AE-3D75011B2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pic>
      <xdr:nvPicPr>
        <xdr:cNvPr id="5187" name="Picture 24">
          <a:extLst>
            <a:ext uri="{FF2B5EF4-FFF2-40B4-BE49-F238E27FC236}">
              <a16:creationId xmlns:a16="http://schemas.microsoft.com/office/drawing/2014/main" id="{EAE9351F-A189-40D6-87BB-29F4AAB4F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sp macro="" textlink="">
      <xdr:nvSpPr>
        <xdr:cNvPr id="5188" name="Object 17" hidden="1">
          <a:extLst>
            <a:ext uri="{FF2B5EF4-FFF2-40B4-BE49-F238E27FC236}">
              <a16:creationId xmlns:a16="http://schemas.microsoft.com/office/drawing/2014/main" id="{0645C6D3-C00E-4F1D-AD6F-BE52DB623F8D}"/>
            </a:ext>
          </a:extLst>
        </xdr:cNvPr>
        <xdr:cNvSpPr>
          <a:spLocks noChangeArrowheads="1"/>
        </xdr:cNvSpPr>
      </xdr:nvSpPr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sp macro="" textlink="">
      <xdr:nvSpPr>
        <xdr:cNvPr id="5189" name="Object 18" hidden="1">
          <a:extLst>
            <a:ext uri="{FF2B5EF4-FFF2-40B4-BE49-F238E27FC236}">
              <a16:creationId xmlns:a16="http://schemas.microsoft.com/office/drawing/2014/main" id="{DE752E93-10BF-4B04-B694-EFFAD2C072F9}"/>
            </a:ext>
          </a:extLst>
        </xdr:cNvPr>
        <xdr:cNvSpPr>
          <a:spLocks noChangeArrowheads="1"/>
        </xdr:cNvSpPr>
      </xdr:nvSpPr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sp macro="" textlink="">
      <xdr:nvSpPr>
        <xdr:cNvPr id="5190" name="Object 20" hidden="1">
          <a:extLst>
            <a:ext uri="{FF2B5EF4-FFF2-40B4-BE49-F238E27FC236}">
              <a16:creationId xmlns:a16="http://schemas.microsoft.com/office/drawing/2014/main" id="{81AB8073-C493-4CDC-8C9E-2624536EC845}"/>
            </a:ext>
          </a:extLst>
        </xdr:cNvPr>
        <xdr:cNvSpPr>
          <a:spLocks noChangeArrowheads="1"/>
        </xdr:cNvSpPr>
      </xdr:nvSpPr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sp macro="" textlink="">
      <xdr:nvSpPr>
        <xdr:cNvPr id="5191" name="Object 22" hidden="1">
          <a:extLst>
            <a:ext uri="{FF2B5EF4-FFF2-40B4-BE49-F238E27FC236}">
              <a16:creationId xmlns:a16="http://schemas.microsoft.com/office/drawing/2014/main" id="{7CF75849-4A1A-4B0A-90EF-94AF32F3D960}"/>
            </a:ext>
          </a:extLst>
        </xdr:cNvPr>
        <xdr:cNvSpPr>
          <a:spLocks noChangeArrowheads="1"/>
        </xdr:cNvSpPr>
      </xdr:nvSpPr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sp macro="" textlink="">
      <xdr:nvSpPr>
        <xdr:cNvPr id="5192" name="Object 24" hidden="1">
          <a:extLst>
            <a:ext uri="{FF2B5EF4-FFF2-40B4-BE49-F238E27FC236}">
              <a16:creationId xmlns:a16="http://schemas.microsoft.com/office/drawing/2014/main" id="{70AD7E19-CC35-4D2D-8F6F-1E5DF2689D16}"/>
            </a:ext>
          </a:extLst>
        </xdr:cNvPr>
        <xdr:cNvSpPr>
          <a:spLocks noChangeArrowheads="1"/>
        </xdr:cNvSpPr>
      </xdr:nvSpPr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pic>
      <xdr:nvPicPr>
        <xdr:cNvPr id="5193" name="Picture 17">
          <a:extLst>
            <a:ext uri="{FF2B5EF4-FFF2-40B4-BE49-F238E27FC236}">
              <a16:creationId xmlns:a16="http://schemas.microsoft.com/office/drawing/2014/main" id="{9120433D-E85E-47C3-A374-93F86CFB1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pic>
      <xdr:nvPicPr>
        <xdr:cNvPr id="5194" name="Picture 18">
          <a:extLst>
            <a:ext uri="{FF2B5EF4-FFF2-40B4-BE49-F238E27FC236}">
              <a16:creationId xmlns:a16="http://schemas.microsoft.com/office/drawing/2014/main" id="{1BC9FAA7-0F03-44E0-9FCD-60A5B3529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pic>
      <xdr:nvPicPr>
        <xdr:cNvPr id="5195" name="Picture 20">
          <a:extLst>
            <a:ext uri="{FF2B5EF4-FFF2-40B4-BE49-F238E27FC236}">
              <a16:creationId xmlns:a16="http://schemas.microsoft.com/office/drawing/2014/main" id="{1C6CA71B-4D74-4D21-851B-D169D398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pic>
      <xdr:nvPicPr>
        <xdr:cNvPr id="5196" name="Picture 22">
          <a:extLst>
            <a:ext uri="{FF2B5EF4-FFF2-40B4-BE49-F238E27FC236}">
              <a16:creationId xmlns:a16="http://schemas.microsoft.com/office/drawing/2014/main" id="{B49C4CAE-62A6-439B-9419-285B661CA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pic>
      <xdr:nvPicPr>
        <xdr:cNvPr id="5197" name="Picture 24">
          <a:extLst>
            <a:ext uri="{FF2B5EF4-FFF2-40B4-BE49-F238E27FC236}">
              <a16:creationId xmlns:a16="http://schemas.microsoft.com/office/drawing/2014/main" id="{5B18C7BC-D5E7-45E4-9EEC-93B9788CD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sp macro="" textlink="">
      <xdr:nvSpPr>
        <xdr:cNvPr id="5198" name="Object 17" hidden="1">
          <a:extLst>
            <a:ext uri="{FF2B5EF4-FFF2-40B4-BE49-F238E27FC236}">
              <a16:creationId xmlns:a16="http://schemas.microsoft.com/office/drawing/2014/main" id="{D5E23F9D-E4E4-482B-9F8E-3F5F2BEE7679}"/>
            </a:ext>
          </a:extLst>
        </xdr:cNvPr>
        <xdr:cNvSpPr>
          <a:spLocks noChangeArrowheads="1"/>
        </xdr:cNvSpPr>
      </xdr:nvSpPr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sp macro="" textlink="">
      <xdr:nvSpPr>
        <xdr:cNvPr id="5199" name="Object 18" hidden="1">
          <a:extLst>
            <a:ext uri="{FF2B5EF4-FFF2-40B4-BE49-F238E27FC236}">
              <a16:creationId xmlns:a16="http://schemas.microsoft.com/office/drawing/2014/main" id="{35C02ECD-2281-46CA-B14F-C89AD6E95E8F}"/>
            </a:ext>
          </a:extLst>
        </xdr:cNvPr>
        <xdr:cNvSpPr>
          <a:spLocks noChangeArrowheads="1"/>
        </xdr:cNvSpPr>
      </xdr:nvSpPr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sp macro="" textlink="">
      <xdr:nvSpPr>
        <xdr:cNvPr id="5200" name="Object 20" hidden="1">
          <a:extLst>
            <a:ext uri="{FF2B5EF4-FFF2-40B4-BE49-F238E27FC236}">
              <a16:creationId xmlns:a16="http://schemas.microsoft.com/office/drawing/2014/main" id="{7E424D3A-D917-4F2B-9089-897590315B23}"/>
            </a:ext>
          </a:extLst>
        </xdr:cNvPr>
        <xdr:cNvSpPr>
          <a:spLocks noChangeArrowheads="1"/>
        </xdr:cNvSpPr>
      </xdr:nvSpPr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sp macro="" textlink="">
      <xdr:nvSpPr>
        <xdr:cNvPr id="5201" name="Object 22" hidden="1">
          <a:extLst>
            <a:ext uri="{FF2B5EF4-FFF2-40B4-BE49-F238E27FC236}">
              <a16:creationId xmlns:a16="http://schemas.microsoft.com/office/drawing/2014/main" id="{5EC5A5E4-1EAC-4304-8676-EAA80D33222F}"/>
            </a:ext>
          </a:extLst>
        </xdr:cNvPr>
        <xdr:cNvSpPr>
          <a:spLocks noChangeArrowheads="1"/>
        </xdr:cNvSpPr>
      </xdr:nvSpPr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sp macro="" textlink="">
      <xdr:nvSpPr>
        <xdr:cNvPr id="5202" name="Object 24" hidden="1">
          <a:extLst>
            <a:ext uri="{FF2B5EF4-FFF2-40B4-BE49-F238E27FC236}">
              <a16:creationId xmlns:a16="http://schemas.microsoft.com/office/drawing/2014/main" id="{47A6B1BE-D14C-49F9-AD75-22F6885FFE0A}"/>
            </a:ext>
          </a:extLst>
        </xdr:cNvPr>
        <xdr:cNvSpPr>
          <a:spLocks noChangeArrowheads="1"/>
        </xdr:cNvSpPr>
      </xdr:nvSpPr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pic>
      <xdr:nvPicPr>
        <xdr:cNvPr id="5203" name="Picture 17">
          <a:extLst>
            <a:ext uri="{FF2B5EF4-FFF2-40B4-BE49-F238E27FC236}">
              <a16:creationId xmlns:a16="http://schemas.microsoft.com/office/drawing/2014/main" id="{326DA958-2C0F-49C5-9EF2-D7DFA33CC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pic>
      <xdr:nvPicPr>
        <xdr:cNvPr id="5204" name="Picture 18">
          <a:extLst>
            <a:ext uri="{FF2B5EF4-FFF2-40B4-BE49-F238E27FC236}">
              <a16:creationId xmlns:a16="http://schemas.microsoft.com/office/drawing/2014/main" id="{A6A189F5-4F42-41D7-8ABA-40B2A7166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pic>
      <xdr:nvPicPr>
        <xdr:cNvPr id="5205" name="Picture 20">
          <a:extLst>
            <a:ext uri="{FF2B5EF4-FFF2-40B4-BE49-F238E27FC236}">
              <a16:creationId xmlns:a16="http://schemas.microsoft.com/office/drawing/2014/main" id="{516557DA-ADF5-4D39-97D3-685F459F3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pic>
      <xdr:nvPicPr>
        <xdr:cNvPr id="5206" name="Picture 22">
          <a:extLst>
            <a:ext uri="{FF2B5EF4-FFF2-40B4-BE49-F238E27FC236}">
              <a16:creationId xmlns:a16="http://schemas.microsoft.com/office/drawing/2014/main" id="{F5BD9C3E-859D-48CF-BE24-8BD585A04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pic>
      <xdr:nvPicPr>
        <xdr:cNvPr id="5207" name="Picture 24">
          <a:extLst>
            <a:ext uri="{FF2B5EF4-FFF2-40B4-BE49-F238E27FC236}">
              <a16:creationId xmlns:a16="http://schemas.microsoft.com/office/drawing/2014/main" id="{39B6E19D-E36B-41CB-A477-298D3AB63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sp macro="" textlink="">
      <xdr:nvSpPr>
        <xdr:cNvPr id="5208" name="Object 17" hidden="1">
          <a:extLst>
            <a:ext uri="{FF2B5EF4-FFF2-40B4-BE49-F238E27FC236}">
              <a16:creationId xmlns:a16="http://schemas.microsoft.com/office/drawing/2014/main" id="{B5DA32CA-A4F9-4CB4-8690-2ACE4E1F54E1}"/>
            </a:ext>
          </a:extLst>
        </xdr:cNvPr>
        <xdr:cNvSpPr>
          <a:spLocks noChangeArrowheads="1"/>
        </xdr:cNvSpPr>
      </xdr:nvSpPr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sp macro="" textlink="">
      <xdr:nvSpPr>
        <xdr:cNvPr id="5209" name="Object 18" hidden="1">
          <a:extLst>
            <a:ext uri="{FF2B5EF4-FFF2-40B4-BE49-F238E27FC236}">
              <a16:creationId xmlns:a16="http://schemas.microsoft.com/office/drawing/2014/main" id="{04266D6D-5758-48C5-9820-50EF041339D4}"/>
            </a:ext>
          </a:extLst>
        </xdr:cNvPr>
        <xdr:cNvSpPr>
          <a:spLocks noChangeArrowheads="1"/>
        </xdr:cNvSpPr>
      </xdr:nvSpPr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sp macro="" textlink="">
      <xdr:nvSpPr>
        <xdr:cNvPr id="5210" name="Object 20" hidden="1">
          <a:extLst>
            <a:ext uri="{FF2B5EF4-FFF2-40B4-BE49-F238E27FC236}">
              <a16:creationId xmlns:a16="http://schemas.microsoft.com/office/drawing/2014/main" id="{41F7EA97-8C70-4B28-8697-E671E9C1A81B}"/>
            </a:ext>
          </a:extLst>
        </xdr:cNvPr>
        <xdr:cNvSpPr>
          <a:spLocks noChangeArrowheads="1"/>
        </xdr:cNvSpPr>
      </xdr:nvSpPr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sp macro="" textlink="">
      <xdr:nvSpPr>
        <xdr:cNvPr id="5211" name="Object 22" hidden="1">
          <a:extLst>
            <a:ext uri="{FF2B5EF4-FFF2-40B4-BE49-F238E27FC236}">
              <a16:creationId xmlns:a16="http://schemas.microsoft.com/office/drawing/2014/main" id="{60EF7E4E-3A56-41B7-BEA7-10400AA20416}"/>
            </a:ext>
          </a:extLst>
        </xdr:cNvPr>
        <xdr:cNvSpPr>
          <a:spLocks noChangeArrowheads="1"/>
        </xdr:cNvSpPr>
      </xdr:nvSpPr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sp macro="" textlink="">
      <xdr:nvSpPr>
        <xdr:cNvPr id="5212" name="Object 24" hidden="1">
          <a:extLst>
            <a:ext uri="{FF2B5EF4-FFF2-40B4-BE49-F238E27FC236}">
              <a16:creationId xmlns:a16="http://schemas.microsoft.com/office/drawing/2014/main" id="{1B2F7B27-1429-4202-B2CA-E7F9B49AE6A6}"/>
            </a:ext>
          </a:extLst>
        </xdr:cNvPr>
        <xdr:cNvSpPr>
          <a:spLocks noChangeArrowheads="1"/>
        </xdr:cNvSpPr>
      </xdr:nvSpPr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pic>
      <xdr:nvPicPr>
        <xdr:cNvPr id="5213" name="Picture 17">
          <a:extLst>
            <a:ext uri="{FF2B5EF4-FFF2-40B4-BE49-F238E27FC236}">
              <a16:creationId xmlns:a16="http://schemas.microsoft.com/office/drawing/2014/main" id="{B6D39278-F7C6-4C33-8B03-E12FCA2DD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pic>
      <xdr:nvPicPr>
        <xdr:cNvPr id="5214" name="Picture 18">
          <a:extLst>
            <a:ext uri="{FF2B5EF4-FFF2-40B4-BE49-F238E27FC236}">
              <a16:creationId xmlns:a16="http://schemas.microsoft.com/office/drawing/2014/main" id="{ED49BD89-EE07-4AFF-9C62-293ABBA08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pic>
      <xdr:nvPicPr>
        <xdr:cNvPr id="5215" name="Picture 20">
          <a:extLst>
            <a:ext uri="{FF2B5EF4-FFF2-40B4-BE49-F238E27FC236}">
              <a16:creationId xmlns:a16="http://schemas.microsoft.com/office/drawing/2014/main" id="{B127E317-4684-4440-B04B-BF0B4C2C3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pic>
      <xdr:nvPicPr>
        <xdr:cNvPr id="5216" name="Picture 22">
          <a:extLst>
            <a:ext uri="{FF2B5EF4-FFF2-40B4-BE49-F238E27FC236}">
              <a16:creationId xmlns:a16="http://schemas.microsoft.com/office/drawing/2014/main" id="{0516C114-905C-45D6-A235-6CDFC16E9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pic>
      <xdr:nvPicPr>
        <xdr:cNvPr id="5217" name="Picture 24">
          <a:extLst>
            <a:ext uri="{FF2B5EF4-FFF2-40B4-BE49-F238E27FC236}">
              <a16:creationId xmlns:a16="http://schemas.microsoft.com/office/drawing/2014/main" id="{B12CF7AD-0D69-4CAB-B862-8BD573DF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sp macro="" textlink="">
      <xdr:nvSpPr>
        <xdr:cNvPr id="5218" name="Object 17" hidden="1">
          <a:extLst>
            <a:ext uri="{FF2B5EF4-FFF2-40B4-BE49-F238E27FC236}">
              <a16:creationId xmlns:a16="http://schemas.microsoft.com/office/drawing/2014/main" id="{90B4ED22-146F-4E13-83DA-5BB03DCC64DD}"/>
            </a:ext>
          </a:extLst>
        </xdr:cNvPr>
        <xdr:cNvSpPr>
          <a:spLocks noChangeArrowheads="1"/>
        </xdr:cNvSpPr>
      </xdr:nvSpPr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sp macro="" textlink="">
      <xdr:nvSpPr>
        <xdr:cNvPr id="5219" name="Object 18" hidden="1">
          <a:extLst>
            <a:ext uri="{FF2B5EF4-FFF2-40B4-BE49-F238E27FC236}">
              <a16:creationId xmlns:a16="http://schemas.microsoft.com/office/drawing/2014/main" id="{DCE40983-DE36-487F-975A-F1F18F4F66F9}"/>
            </a:ext>
          </a:extLst>
        </xdr:cNvPr>
        <xdr:cNvSpPr>
          <a:spLocks noChangeArrowheads="1"/>
        </xdr:cNvSpPr>
      </xdr:nvSpPr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sp macro="" textlink="">
      <xdr:nvSpPr>
        <xdr:cNvPr id="5220" name="Object 20" hidden="1">
          <a:extLst>
            <a:ext uri="{FF2B5EF4-FFF2-40B4-BE49-F238E27FC236}">
              <a16:creationId xmlns:a16="http://schemas.microsoft.com/office/drawing/2014/main" id="{CD4F3ECA-E0E1-4824-91E3-0DA72CA99929}"/>
            </a:ext>
          </a:extLst>
        </xdr:cNvPr>
        <xdr:cNvSpPr>
          <a:spLocks noChangeArrowheads="1"/>
        </xdr:cNvSpPr>
      </xdr:nvSpPr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sp macro="" textlink="">
      <xdr:nvSpPr>
        <xdr:cNvPr id="5221" name="Object 22" hidden="1">
          <a:extLst>
            <a:ext uri="{FF2B5EF4-FFF2-40B4-BE49-F238E27FC236}">
              <a16:creationId xmlns:a16="http://schemas.microsoft.com/office/drawing/2014/main" id="{4A8A9043-143F-4715-B21A-1915CBE46215}"/>
            </a:ext>
          </a:extLst>
        </xdr:cNvPr>
        <xdr:cNvSpPr>
          <a:spLocks noChangeArrowheads="1"/>
        </xdr:cNvSpPr>
      </xdr:nvSpPr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sp macro="" textlink="">
      <xdr:nvSpPr>
        <xdr:cNvPr id="5222" name="Object 24" hidden="1">
          <a:extLst>
            <a:ext uri="{FF2B5EF4-FFF2-40B4-BE49-F238E27FC236}">
              <a16:creationId xmlns:a16="http://schemas.microsoft.com/office/drawing/2014/main" id="{C6D46B70-292B-4939-86E7-19DB3FF22630}"/>
            </a:ext>
          </a:extLst>
        </xdr:cNvPr>
        <xdr:cNvSpPr>
          <a:spLocks noChangeArrowheads="1"/>
        </xdr:cNvSpPr>
      </xdr:nvSpPr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pic>
      <xdr:nvPicPr>
        <xdr:cNvPr id="5223" name="Picture 17">
          <a:extLst>
            <a:ext uri="{FF2B5EF4-FFF2-40B4-BE49-F238E27FC236}">
              <a16:creationId xmlns:a16="http://schemas.microsoft.com/office/drawing/2014/main" id="{4B8958EE-F920-40EA-9EEE-B3133A08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pic>
      <xdr:nvPicPr>
        <xdr:cNvPr id="5224" name="Picture 18">
          <a:extLst>
            <a:ext uri="{FF2B5EF4-FFF2-40B4-BE49-F238E27FC236}">
              <a16:creationId xmlns:a16="http://schemas.microsoft.com/office/drawing/2014/main" id="{59C5FBC4-2894-482F-8CC3-1CB8F0378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pic>
      <xdr:nvPicPr>
        <xdr:cNvPr id="5225" name="Picture 20">
          <a:extLst>
            <a:ext uri="{FF2B5EF4-FFF2-40B4-BE49-F238E27FC236}">
              <a16:creationId xmlns:a16="http://schemas.microsoft.com/office/drawing/2014/main" id="{B0A42E56-FBA0-435E-A8AE-C06E8394E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pic>
      <xdr:nvPicPr>
        <xdr:cNvPr id="5226" name="Picture 22">
          <a:extLst>
            <a:ext uri="{FF2B5EF4-FFF2-40B4-BE49-F238E27FC236}">
              <a16:creationId xmlns:a16="http://schemas.microsoft.com/office/drawing/2014/main" id="{65AFB357-F322-43F0-8002-6D8D5B2E7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pic>
      <xdr:nvPicPr>
        <xdr:cNvPr id="5227" name="Picture 24">
          <a:extLst>
            <a:ext uri="{FF2B5EF4-FFF2-40B4-BE49-F238E27FC236}">
              <a16:creationId xmlns:a16="http://schemas.microsoft.com/office/drawing/2014/main" id="{E2E5EF62-E089-4A10-8F10-E1C9388F5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sp macro="" textlink="">
      <xdr:nvSpPr>
        <xdr:cNvPr id="5228" name="Object 17" hidden="1">
          <a:extLst>
            <a:ext uri="{FF2B5EF4-FFF2-40B4-BE49-F238E27FC236}">
              <a16:creationId xmlns:a16="http://schemas.microsoft.com/office/drawing/2014/main" id="{8DBDFE06-C4CF-4D89-82D1-B62863CFAF40}"/>
            </a:ext>
          </a:extLst>
        </xdr:cNvPr>
        <xdr:cNvSpPr>
          <a:spLocks noChangeArrowheads="1"/>
        </xdr:cNvSpPr>
      </xdr:nvSpPr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sp macro="" textlink="">
      <xdr:nvSpPr>
        <xdr:cNvPr id="5229" name="Object 18" hidden="1">
          <a:extLst>
            <a:ext uri="{FF2B5EF4-FFF2-40B4-BE49-F238E27FC236}">
              <a16:creationId xmlns:a16="http://schemas.microsoft.com/office/drawing/2014/main" id="{9A033FC9-AEAF-42AA-8FD6-0C7CC8B1DAA4}"/>
            </a:ext>
          </a:extLst>
        </xdr:cNvPr>
        <xdr:cNvSpPr>
          <a:spLocks noChangeArrowheads="1"/>
        </xdr:cNvSpPr>
      </xdr:nvSpPr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sp macro="" textlink="">
      <xdr:nvSpPr>
        <xdr:cNvPr id="5230" name="Object 20" hidden="1">
          <a:extLst>
            <a:ext uri="{FF2B5EF4-FFF2-40B4-BE49-F238E27FC236}">
              <a16:creationId xmlns:a16="http://schemas.microsoft.com/office/drawing/2014/main" id="{3A8ED542-94D7-4C73-8703-18E34E3C5078}"/>
            </a:ext>
          </a:extLst>
        </xdr:cNvPr>
        <xdr:cNvSpPr>
          <a:spLocks noChangeArrowheads="1"/>
        </xdr:cNvSpPr>
      </xdr:nvSpPr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sp macro="" textlink="">
      <xdr:nvSpPr>
        <xdr:cNvPr id="5231" name="Object 22" hidden="1">
          <a:extLst>
            <a:ext uri="{FF2B5EF4-FFF2-40B4-BE49-F238E27FC236}">
              <a16:creationId xmlns:a16="http://schemas.microsoft.com/office/drawing/2014/main" id="{52B7632A-6049-4C50-A7B0-96BFE558971F}"/>
            </a:ext>
          </a:extLst>
        </xdr:cNvPr>
        <xdr:cNvSpPr>
          <a:spLocks noChangeArrowheads="1"/>
        </xdr:cNvSpPr>
      </xdr:nvSpPr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sp macro="" textlink="">
      <xdr:nvSpPr>
        <xdr:cNvPr id="5232" name="Object 24" hidden="1">
          <a:extLst>
            <a:ext uri="{FF2B5EF4-FFF2-40B4-BE49-F238E27FC236}">
              <a16:creationId xmlns:a16="http://schemas.microsoft.com/office/drawing/2014/main" id="{DDFC3CEA-C715-4669-A69B-BBF0EBD7A969}"/>
            </a:ext>
          </a:extLst>
        </xdr:cNvPr>
        <xdr:cNvSpPr>
          <a:spLocks noChangeArrowheads="1"/>
        </xdr:cNvSpPr>
      </xdr:nvSpPr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pic>
      <xdr:nvPicPr>
        <xdr:cNvPr id="5233" name="Picture 17">
          <a:extLst>
            <a:ext uri="{FF2B5EF4-FFF2-40B4-BE49-F238E27FC236}">
              <a16:creationId xmlns:a16="http://schemas.microsoft.com/office/drawing/2014/main" id="{687A868F-FC2F-4C06-88F8-B5E3093E2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pic>
      <xdr:nvPicPr>
        <xdr:cNvPr id="5234" name="Picture 18">
          <a:extLst>
            <a:ext uri="{FF2B5EF4-FFF2-40B4-BE49-F238E27FC236}">
              <a16:creationId xmlns:a16="http://schemas.microsoft.com/office/drawing/2014/main" id="{86D73415-36B9-4418-9733-1CF565DB9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pic>
      <xdr:nvPicPr>
        <xdr:cNvPr id="5235" name="Picture 20">
          <a:extLst>
            <a:ext uri="{FF2B5EF4-FFF2-40B4-BE49-F238E27FC236}">
              <a16:creationId xmlns:a16="http://schemas.microsoft.com/office/drawing/2014/main" id="{FAE1874F-9D63-4B19-8C86-3AFD9A83A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pic>
      <xdr:nvPicPr>
        <xdr:cNvPr id="5236" name="Picture 22">
          <a:extLst>
            <a:ext uri="{FF2B5EF4-FFF2-40B4-BE49-F238E27FC236}">
              <a16:creationId xmlns:a16="http://schemas.microsoft.com/office/drawing/2014/main" id="{1A54BC40-21BA-41B9-81EB-9026199C9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pic>
      <xdr:nvPicPr>
        <xdr:cNvPr id="5237" name="Picture 24">
          <a:extLst>
            <a:ext uri="{FF2B5EF4-FFF2-40B4-BE49-F238E27FC236}">
              <a16:creationId xmlns:a16="http://schemas.microsoft.com/office/drawing/2014/main" id="{47FE80B7-9B49-41AC-B1C0-C9D9786CD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sp macro="" textlink="">
      <xdr:nvSpPr>
        <xdr:cNvPr id="5238" name="Object 17" hidden="1">
          <a:extLst>
            <a:ext uri="{FF2B5EF4-FFF2-40B4-BE49-F238E27FC236}">
              <a16:creationId xmlns:a16="http://schemas.microsoft.com/office/drawing/2014/main" id="{19DAC5D1-CFCB-4844-86D4-60CC91E951DA}"/>
            </a:ext>
          </a:extLst>
        </xdr:cNvPr>
        <xdr:cNvSpPr>
          <a:spLocks noChangeArrowheads="1"/>
        </xdr:cNvSpPr>
      </xdr:nvSpPr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sp macro="" textlink="">
      <xdr:nvSpPr>
        <xdr:cNvPr id="5239" name="Object 18" hidden="1">
          <a:extLst>
            <a:ext uri="{FF2B5EF4-FFF2-40B4-BE49-F238E27FC236}">
              <a16:creationId xmlns:a16="http://schemas.microsoft.com/office/drawing/2014/main" id="{04EC90AC-DA61-4AED-B0F7-B7FEF7DE6781}"/>
            </a:ext>
          </a:extLst>
        </xdr:cNvPr>
        <xdr:cNvSpPr>
          <a:spLocks noChangeArrowheads="1"/>
        </xdr:cNvSpPr>
      </xdr:nvSpPr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sp macro="" textlink="">
      <xdr:nvSpPr>
        <xdr:cNvPr id="5240" name="Object 20" hidden="1">
          <a:extLst>
            <a:ext uri="{FF2B5EF4-FFF2-40B4-BE49-F238E27FC236}">
              <a16:creationId xmlns:a16="http://schemas.microsoft.com/office/drawing/2014/main" id="{EDC953C6-3825-4CA3-932B-45D2E4B5A184}"/>
            </a:ext>
          </a:extLst>
        </xdr:cNvPr>
        <xdr:cNvSpPr>
          <a:spLocks noChangeArrowheads="1"/>
        </xdr:cNvSpPr>
      </xdr:nvSpPr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sp macro="" textlink="">
      <xdr:nvSpPr>
        <xdr:cNvPr id="5241" name="Object 22" hidden="1">
          <a:extLst>
            <a:ext uri="{FF2B5EF4-FFF2-40B4-BE49-F238E27FC236}">
              <a16:creationId xmlns:a16="http://schemas.microsoft.com/office/drawing/2014/main" id="{E3A6D33A-7FF7-4FE6-8ECC-EB6CFAFD9C1E}"/>
            </a:ext>
          </a:extLst>
        </xdr:cNvPr>
        <xdr:cNvSpPr>
          <a:spLocks noChangeArrowheads="1"/>
        </xdr:cNvSpPr>
      </xdr:nvSpPr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sp macro="" textlink="">
      <xdr:nvSpPr>
        <xdr:cNvPr id="5242" name="Object 24" hidden="1">
          <a:extLst>
            <a:ext uri="{FF2B5EF4-FFF2-40B4-BE49-F238E27FC236}">
              <a16:creationId xmlns:a16="http://schemas.microsoft.com/office/drawing/2014/main" id="{806A8F9F-E167-4B16-B5B5-1911169FFC18}"/>
            </a:ext>
          </a:extLst>
        </xdr:cNvPr>
        <xdr:cNvSpPr>
          <a:spLocks noChangeArrowheads="1"/>
        </xdr:cNvSpPr>
      </xdr:nvSpPr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pic>
      <xdr:nvPicPr>
        <xdr:cNvPr id="5243" name="Picture 17">
          <a:extLst>
            <a:ext uri="{FF2B5EF4-FFF2-40B4-BE49-F238E27FC236}">
              <a16:creationId xmlns:a16="http://schemas.microsoft.com/office/drawing/2014/main" id="{A8E56978-51D0-4296-A6AE-D6773FF44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pic>
      <xdr:nvPicPr>
        <xdr:cNvPr id="5244" name="Picture 18">
          <a:extLst>
            <a:ext uri="{FF2B5EF4-FFF2-40B4-BE49-F238E27FC236}">
              <a16:creationId xmlns:a16="http://schemas.microsoft.com/office/drawing/2014/main" id="{7491D9C5-D036-4B82-AEFA-026C4EAF2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pic>
      <xdr:nvPicPr>
        <xdr:cNvPr id="5245" name="Picture 20">
          <a:extLst>
            <a:ext uri="{FF2B5EF4-FFF2-40B4-BE49-F238E27FC236}">
              <a16:creationId xmlns:a16="http://schemas.microsoft.com/office/drawing/2014/main" id="{7F1C5DE0-C6A1-4418-AB3A-854E3BB1E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pic>
      <xdr:nvPicPr>
        <xdr:cNvPr id="5246" name="Picture 22">
          <a:extLst>
            <a:ext uri="{FF2B5EF4-FFF2-40B4-BE49-F238E27FC236}">
              <a16:creationId xmlns:a16="http://schemas.microsoft.com/office/drawing/2014/main" id="{667E981E-3615-4BEA-B030-60E4D112C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pic>
      <xdr:nvPicPr>
        <xdr:cNvPr id="5247" name="Picture 24">
          <a:extLst>
            <a:ext uri="{FF2B5EF4-FFF2-40B4-BE49-F238E27FC236}">
              <a16:creationId xmlns:a16="http://schemas.microsoft.com/office/drawing/2014/main" id="{91224AE0-5094-480A-8733-D4C07BD56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sp macro="" textlink="">
      <xdr:nvSpPr>
        <xdr:cNvPr id="5248" name="Object 17" hidden="1">
          <a:extLst>
            <a:ext uri="{FF2B5EF4-FFF2-40B4-BE49-F238E27FC236}">
              <a16:creationId xmlns:a16="http://schemas.microsoft.com/office/drawing/2014/main" id="{E52422C2-01D9-45EA-B706-268EB327C8A7}"/>
            </a:ext>
          </a:extLst>
        </xdr:cNvPr>
        <xdr:cNvSpPr>
          <a:spLocks noChangeArrowheads="1"/>
        </xdr:cNvSpPr>
      </xdr:nvSpPr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sp macro="" textlink="">
      <xdr:nvSpPr>
        <xdr:cNvPr id="5249" name="Object 18" hidden="1">
          <a:extLst>
            <a:ext uri="{FF2B5EF4-FFF2-40B4-BE49-F238E27FC236}">
              <a16:creationId xmlns:a16="http://schemas.microsoft.com/office/drawing/2014/main" id="{EC3569E8-A92C-4A61-8308-82607111C369}"/>
            </a:ext>
          </a:extLst>
        </xdr:cNvPr>
        <xdr:cNvSpPr>
          <a:spLocks noChangeArrowheads="1"/>
        </xdr:cNvSpPr>
      </xdr:nvSpPr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sp macro="" textlink="">
      <xdr:nvSpPr>
        <xdr:cNvPr id="5250" name="Object 20" hidden="1">
          <a:extLst>
            <a:ext uri="{FF2B5EF4-FFF2-40B4-BE49-F238E27FC236}">
              <a16:creationId xmlns:a16="http://schemas.microsoft.com/office/drawing/2014/main" id="{D69B27C8-54D4-4BB8-9E18-34A4EEB6F0DA}"/>
            </a:ext>
          </a:extLst>
        </xdr:cNvPr>
        <xdr:cNvSpPr>
          <a:spLocks noChangeArrowheads="1"/>
        </xdr:cNvSpPr>
      </xdr:nvSpPr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sp macro="" textlink="">
      <xdr:nvSpPr>
        <xdr:cNvPr id="5251" name="Object 22" hidden="1">
          <a:extLst>
            <a:ext uri="{FF2B5EF4-FFF2-40B4-BE49-F238E27FC236}">
              <a16:creationId xmlns:a16="http://schemas.microsoft.com/office/drawing/2014/main" id="{67C814DB-87FD-423D-BAFE-A6F6C97CC1BC}"/>
            </a:ext>
          </a:extLst>
        </xdr:cNvPr>
        <xdr:cNvSpPr>
          <a:spLocks noChangeArrowheads="1"/>
        </xdr:cNvSpPr>
      </xdr:nvSpPr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sp macro="" textlink="">
      <xdr:nvSpPr>
        <xdr:cNvPr id="5252" name="Object 24" hidden="1">
          <a:extLst>
            <a:ext uri="{FF2B5EF4-FFF2-40B4-BE49-F238E27FC236}">
              <a16:creationId xmlns:a16="http://schemas.microsoft.com/office/drawing/2014/main" id="{DC38617D-2187-4479-B560-B4630FF347E9}"/>
            </a:ext>
          </a:extLst>
        </xdr:cNvPr>
        <xdr:cNvSpPr>
          <a:spLocks noChangeArrowheads="1"/>
        </xdr:cNvSpPr>
      </xdr:nvSpPr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pic>
      <xdr:nvPicPr>
        <xdr:cNvPr id="5253" name="Picture 17">
          <a:extLst>
            <a:ext uri="{FF2B5EF4-FFF2-40B4-BE49-F238E27FC236}">
              <a16:creationId xmlns:a16="http://schemas.microsoft.com/office/drawing/2014/main" id="{E55AE0D2-0E66-424A-965E-49651E475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pic>
      <xdr:nvPicPr>
        <xdr:cNvPr id="5254" name="Picture 18">
          <a:extLst>
            <a:ext uri="{FF2B5EF4-FFF2-40B4-BE49-F238E27FC236}">
              <a16:creationId xmlns:a16="http://schemas.microsoft.com/office/drawing/2014/main" id="{6AD207C1-0452-45B6-A44B-82745BF39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pic>
      <xdr:nvPicPr>
        <xdr:cNvPr id="5255" name="Picture 20">
          <a:extLst>
            <a:ext uri="{FF2B5EF4-FFF2-40B4-BE49-F238E27FC236}">
              <a16:creationId xmlns:a16="http://schemas.microsoft.com/office/drawing/2014/main" id="{8BB6DE2E-8939-4361-BF23-4264A0F32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pic>
      <xdr:nvPicPr>
        <xdr:cNvPr id="5256" name="Picture 22">
          <a:extLst>
            <a:ext uri="{FF2B5EF4-FFF2-40B4-BE49-F238E27FC236}">
              <a16:creationId xmlns:a16="http://schemas.microsoft.com/office/drawing/2014/main" id="{361AF110-1FED-40D6-BA15-BF4FDB12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pic>
      <xdr:nvPicPr>
        <xdr:cNvPr id="5257" name="Picture 24">
          <a:extLst>
            <a:ext uri="{FF2B5EF4-FFF2-40B4-BE49-F238E27FC236}">
              <a16:creationId xmlns:a16="http://schemas.microsoft.com/office/drawing/2014/main" id="{B288CB08-8EBB-4880-B15F-67F602B67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sp macro="" textlink="">
      <xdr:nvSpPr>
        <xdr:cNvPr id="5258" name="Object 17" hidden="1">
          <a:extLst>
            <a:ext uri="{FF2B5EF4-FFF2-40B4-BE49-F238E27FC236}">
              <a16:creationId xmlns:a16="http://schemas.microsoft.com/office/drawing/2014/main" id="{B9C42852-4523-40F5-93D7-A68CEFDDECFD}"/>
            </a:ext>
          </a:extLst>
        </xdr:cNvPr>
        <xdr:cNvSpPr>
          <a:spLocks noChangeArrowheads="1"/>
        </xdr:cNvSpPr>
      </xdr:nvSpPr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sp macro="" textlink="">
      <xdr:nvSpPr>
        <xdr:cNvPr id="5259" name="Object 18" hidden="1">
          <a:extLst>
            <a:ext uri="{FF2B5EF4-FFF2-40B4-BE49-F238E27FC236}">
              <a16:creationId xmlns:a16="http://schemas.microsoft.com/office/drawing/2014/main" id="{EB50EC76-E7E8-45A9-8DB9-D637901F5FFF}"/>
            </a:ext>
          </a:extLst>
        </xdr:cNvPr>
        <xdr:cNvSpPr>
          <a:spLocks noChangeArrowheads="1"/>
        </xdr:cNvSpPr>
      </xdr:nvSpPr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sp macro="" textlink="">
      <xdr:nvSpPr>
        <xdr:cNvPr id="5260" name="Object 20" hidden="1">
          <a:extLst>
            <a:ext uri="{FF2B5EF4-FFF2-40B4-BE49-F238E27FC236}">
              <a16:creationId xmlns:a16="http://schemas.microsoft.com/office/drawing/2014/main" id="{AF39F15D-E974-4756-9630-A023EFA22F65}"/>
            </a:ext>
          </a:extLst>
        </xdr:cNvPr>
        <xdr:cNvSpPr>
          <a:spLocks noChangeArrowheads="1"/>
        </xdr:cNvSpPr>
      </xdr:nvSpPr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sp macro="" textlink="">
      <xdr:nvSpPr>
        <xdr:cNvPr id="5261" name="Object 22" hidden="1">
          <a:extLst>
            <a:ext uri="{FF2B5EF4-FFF2-40B4-BE49-F238E27FC236}">
              <a16:creationId xmlns:a16="http://schemas.microsoft.com/office/drawing/2014/main" id="{FA8071A0-0102-475A-B902-225CA1E0BC41}"/>
            </a:ext>
          </a:extLst>
        </xdr:cNvPr>
        <xdr:cNvSpPr>
          <a:spLocks noChangeArrowheads="1"/>
        </xdr:cNvSpPr>
      </xdr:nvSpPr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sp macro="" textlink="">
      <xdr:nvSpPr>
        <xdr:cNvPr id="5262" name="Object 24" hidden="1">
          <a:extLst>
            <a:ext uri="{FF2B5EF4-FFF2-40B4-BE49-F238E27FC236}">
              <a16:creationId xmlns:a16="http://schemas.microsoft.com/office/drawing/2014/main" id="{C19DA1E8-7DBA-40F3-A0E2-BDC19FD66931}"/>
            </a:ext>
          </a:extLst>
        </xdr:cNvPr>
        <xdr:cNvSpPr>
          <a:spLocks noChangeArrowheads="1"/>
        </xdr:cNvSpPr>
      </xdr:nvSpPr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pic>
      <xdr:nvPicPr>
        <xdr:cNvPr id="5263" name="Picture 17">
          <a:extLst>
            <a:ext uri="{FF2B5EF4-FFF2-40B4-BE49-F238E27FC236}">
              <a16:creationId xmlns:a16="http://schemas.microsoft.com/office/drawing/2014/main" id="{8985AEEA-8358-4E3D-9664-B217C4A55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pic>
      <xdr:nvPicPr>
        <xdr:cNvPr id="5264" name="Picture 18">
          <a:extLst>
            <a:ext uri="{FF2B5EF4-FFF2-40B4-BE49-F238E27FC236}">
              <a16:creationId xmlns:a16="http://schemas.microsoft.com/office/drawing/2014/main" id="{E49A6712-FC28-44B6-8774-A5F37ADDF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pic>
      <xdr:nvPicPr>
        <xdr:cNvPr id="5265" name="Picture 20">
          <a:extLst>
            <a:ext uri="{FF2B5EF4-FFF2-40B4-BE49-F238E27FC236}">
              <a16:creationId xmlns:a16="http://schemas.microsoft.com/office/drawing/2014/main" id="{83A2BC64-B94A-4C83-8404-72B995A05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pic>
      <xdr:nvPicPr>
        <xdr:cNvPr id="5266" name="Picture 22">
          <a:extLst>
            <a:ext uri="{FF2B5EF4-FFF2-40B4-BE49-F238E27FC236}">
              <a16:creationId xmlns:a16="http://schemas.microsoft.com/office/drawing/2014/main" id="{C58462AD-6BE2-495E-958F-975DF04AC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pic>
      <xdr:nvPicPr>
        <xdr:cNvPr id="5267" name="Picture 24">
          <a:extLst>
            <a:ext uri="{FF2B5EF4-FFF2-40B4-BE49-F238E27FC236}">
              <a16:creationId xmlns:a16="http://schemas.microsoft.com/office/drawing/2014/main" id="{F492C7BF-7D3F-429D-8FC0-1C292146D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sp macro="" textlink="">
      <xdr:nvSpPr>
        <xdr:cNvPr id="5268" name="Object 17" hidden="1">
          <a:extLst>
            <a:ext uri="{FF2B5EF4-FFF2-40B4-BE49-F238E27FC236}">
              <a16:creationId xmlns:a16="http://schemas.microsoft.com/office/drawing/2014/main" id="{D790060B-6A75-4DD9-943A-8AD5772820F0}"/>
            </a:ext>
          </a:extLst>
        </xdr:cNvPr>
        <xdr:cNvSpPr>
          <a:spLocks noChangeArrowheads="1"/>
        </xdr:cNvSpPr>
      </xdr:nvSpPr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sp macro="" textlink="">
      <xdr:nvSpPr>
        <xdr:cNvPr id="5269" name="Object 18" hidden="1">
          <a:extLst>
            <a:ext uri="{FF2B5EF4-FFF2-40B4-BE49-F238E27FC236}">
              <a16:creationId xmlns:a16="http://schemas.microsoft.com/office/drawing/2014/main" id="{9F6D1129-05EC-4E2F-9F53-D031B5818C9C}"/>
            </a:ext>
          </a:extLst>
        </xdr:cNvPr>
        <xdr:cNvSpPr>
          <a:spLocks noChangeArrowheads="1"/>
        </xdr:cNvSpPr>
      </xdr:nvSpPr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sp macro="" textlink="">
      <xdr:nvSpPr>
        <xdr:cNvPr id="5270" name="Object 20" hidden="1">
          <a:extLst>
            <a:ext uri="{FF2B5EF4-FFF2-40B4-BE49-F238E27FC236}">
              <a16:creationId xmlns:a16="http://schemas.microsoft.com/office/drawing/2014/main" id="{C4033B89-CD10-4665-B51E-3452BDF08EB0}"/>
            </a:ext>
          </a:extLst>
        </xdr:cNvPr>
        <xdr:cNvSpPr>
          <a:spLocks noChangeArrowheads="1"/>
        </xdr:cNvSpPr>
      </xdr:nvSpPr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sp macro="" textlink="">
      <xdr:nvSpPr>
        <xdr:cNvPr id="5271" name="Object 22" hidden="1">
          <a:extLst>
            <a:ext uri="{FF2B5EF4-FFF2-40B4-BE49-F238E27FC236}">
              <a16:creationId xmlns:a16="http://schemas.microsoft.com/office/drawing/2014/main" id="{FE5E6C2E-281C-49E3-9B3D-5B194F7150FB}"/>
            </a:ext>
          </a:extLst>
        </xdr:cNvPr>
        <xdr:cNvSpPr>
          <a:spLocks noChangeArrowheads="1"/>
        </xdr:cNvSpPr>
      </xdr:nvSpPr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sp macro="" textlink="">
      <xdr:nvSpPr>
        <xdr:cNvPr id="5272" name="Object 24" hidden="1">
          <a:extLst>
            <a:ext uri="{FF2B5EF4-FFF2-40B4-BE49-F238E27FC236}">
              <a16:creationId xmlns:a16="http://schemas.microsoft.com/office/drawing/2014/main" id="{B173C242-7444-49C5-B583-CA65A6D1C7B3}"/>
            </a:ext>
          </a:extLst>
        </xdr:cNvPr>
        <xdr:cNvSpPr>
          <a:spLocks noChangeArrowheads="1"/>
        </xdr:cNvSpPr>
      </xdr:nvSpPr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28</xdr:row>
      <xdr:rowOff>104775</xdr:rowOff>
    </xdr:from>
    <xdr:to>
      <xdr:col>1</xdr:col>
      <xdr:colOff>352425</xdr:colOff>
      <xdr:row>30</xdr:row>
      <xdr:rowOff>171450</xdr:rowOff>
    </xdr:to>
    <xdr:pic>
      <xdr:nvPicPr>
        <xdr:cNvPr id="5273" name="Picture 17">
          <a:extLst>
            <a:ext uri="{FF2B5EF4-FFF2-40B4-BE49-F238E27FC236}">
              <a16:creationId xmlns:a16="http://schemas.microsoft.com/office/drawing/2014/main" id="{1368933C-2B96-4990-ADD3-76CEA3DD7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21030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31</xdr:row>
      <xdr:rowOff>9525</xdr:rowOff>
    </xdr:from>
    <xdr:to>
      <xdr:col>1</xdr:col>
      <xdr:colOff>581025</xdr:colOff>
      <xdr:row>32</xdr:row>
      <xdr:rowOff>171451</xdr:rowOff>
    </xdr:to>
    <xdr:pic>
      <xdr:nvPicPr>
        <xdr:cNvPr id="5274" name="Picture 18">
          <a:extLst>
            <a:ext uri="{FF2B5EF4-FFF2-40B4-BE49-F238E27FC236}">
              <a16:creationId xmlns:a16="http://schemas.microsoft.com/office/drawing/2014/main" id="{358754BB-0ED4-4CD0-8607-7E87D4F18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715125"/>
          <a:ext cx="942975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32</xdr:row>
      <xdr:rowOff>114300</xdr:rowOff>
    </xdr:from>
    <xdr:to>
      <xdr:col>1</xdr:col>
      <xdr:colOff>542925</xdr:colOff>
      <xdr:row>34</xdr:row>
      <xdr:rowOff>180975</xdr:rowOff>
    </xdr:to>
    <xdr:pic>
      <xdr:nvPicPr>
        <xdr:cNvPr id="5275" name="Picture 20">
          <a:extLst>
            <a:ext uri="{FF2B5EF4-FFF2-40B4-BE49-F238E27FC236}">
              <a16:creationId xmlns:a16="http://schemas.microsoft.com/office/drawing/2014/main" id="{565E252E-1F43-4C6F-B5FA-5CFB74579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019925"/>
          <a:ext cx="885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35</xdr:row>
      <xdr:rowOff>19050</xdr:rowOff>
    </xdr:from>
    <xdr:to>
      <xdr:col>1</xdr:col>
      <xdr:colOff>561975</xdr:colOff>
      <xdr:row>37</xdr:row>
      <xdr:rowOff>123826</xdr:rowOff>
    </xdr:to>
    <xdr:pic>
      <xdr:nvPicPr>
        <xdr:cNvPr id="5276" name="Picture 22">
          <a:extLst>
            <a:ext uri="{FF2B5EF4-FFF2-40B4-BE49-F238E27FC236}">
              <a16:creationId xmlns:a16="http://schemas.microsoft.com/office/drawing/2014/main" id="{99AF56EE-1396-435C-950B-80941CEB1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524750"/>
          <a:ext cx="9048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37</xdr:row>
      <xdr:rowOff>180975</xdr:rowOff>
    </xdr:from>
    <xdr:to>
      <xdr:col>1</xdr:col>
      <xdr:colOff>600075</xdr:colOff>
      <xdr:row>39</xdr:row>
      <xdr:rowOff>152400</xdr:rowOff>
    </xdr:to>
    <xdr:pic>
      <xdr:nvPicPr>
        <xdr:cNvPr id="5277" name="Picture 24">
          <a:extLst>
            <a:ext uri="{FF2B5EF4-FFF2-40B4-BE49-F238E27FC236}">
              <a16:creationId xmlns:a16="http://schemas.microsoft.com/office/drawing/2014/main" id="{60488968-DAA0-402B-B2E9-EA9117915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086725"/>
          <a:ext cx="962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28</xdr:row>
          <xdr:rowOff>104775</xdr:rowOff>
        </xdr:from>
        <xdr:to>
          <xdr:col>1</xdr:col>
          <xdr:colOff>352425</xdr:colOff>
          <xdr:row>30</xdr:row>
          <xdr:rowOff>171450</xdr:rowOff>
        </xdr:to>
        <xdr:sp macro="" textlink="">
          <xdr:nvSpPr>
            <xdr:cNvPr id="5278" name="Object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86CFB794-4D22-40B1-ACE3-6BCC6A5AB7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31</xdr:row>
          <xdr:rowOff>9525</xdr:rowOff>
        </xdr:from>
        <xdr:to>
          <xdr:col>1</xdr:col>
          <xdr:colOff>581025</xdr:colOff>
          <xdr:row>32</xdr:row>
          <xdr:rowOff>171450</xdr:rowOff>
        </xdr:to>
        <xdr:sp macro="" textlink="">
          <xdr:nvSpPr>
            <xdr:cNvPr id="5279" name="Object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5DC1E388-0561-451A-B719-E3ABF8DD2D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32</xdr:row>
          <xdr:rowOff>114300</xdr:rowOff>
        </xdr:from>
        <xdr:to>
          <xdr:col>1</xdr:col>
          <xdr:colOff>542925</xdr:colOff>
          <xdr:row>34</xdr:row>
          <xdr:rowOff>180975</xdr:rowOff>
        </xdr:to>
        <xdr:sp macro="" textlink="">
          <xdr:nvSpPr>
            <xdr:cNvPr id="5280" name="Object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90BF80A7-4AE1-4F0E-ACF7-D387C2B01C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35</xdr:row>
          <xdr:rowOff>19050</xdr:rowOff>
        </xdr:from>
        <xdr:to>
          <xdr:col>1</xdr:col>
          <xdr:colOff>561975</xdr:colOff>
          <xdr:row>37</xdr:row>
          <xdr:rowOff>123825</xdr:rowOff>
        </xdr:to>
        <xdr:sp macro="" textlink="">
          <xdr:nvSpPr>
            <xdr:cNvPr id="5281" name="Object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54AEC7D0-155D-4B0A-BF77-C418882D93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37</xdr:row>
          <xdr:rowOff>180975</xdr:rowOff>
        </xdr:from>
        <xdr:to>
          <xdr:col>1</xdr:col>
          <xdr:colOff>600075</xdr:colOff>
          <xdr:row>39</xdr:row>
          <xdr:rowOff>152400</xdr:rowOff>
        </xdr:to>
        <xdr:sp macro="" textlink="">
          <xdr:nvSpPr>
            <xdr:cNvPr id="5282" name="Object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8B0357FA-946E-4C4F-BF40-2B62456D36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sp macro="" textlink="">
      <xdr:nvSpPr>
        <xdr:cNvPr id="2" name="Object 5" hidden="1">
          <a:extLst>
            <a:ext uri="{FF2B5EF4-FFF2-40B4-BE49-F238E27FC236}">
              <a16:creationId xmlns:a16="http://schemas.microsoft.com/office/drawing/2014/main" id="{5C827383-ACDD-48FF-A08E-83E339D73799}"/>
            </a:ext>
          </a:extLst>
        </xdr:cNvPr>
        <xdr:cNvSpPr>
          <a:spLocks noChangeArrowheads="1"/>
        </xdr:cNvSpPr>
      </xdr:nvSpPr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sp macro="" textlink="">
      <xdr:nvSpPr>
        <xdr:cNvPr id="3" name="Object 10" hidden="1">
          <a:extLst>
            <a:ext uri="{FF2B5EF4-FFF2-40B4-BE49-F238E27FC236}">
              <a16:creationId xmlns:a16="http://schemas.microsoft.com/office/drawing/2014/main" id="{3E544A73-4107-4B64-A3D4-B49849EEB85A}"/>
            </a:ext>
          </a:extLst>
        </xdr:cNvPr>
        <xdr:cNvSpPr>
          <a:spLocks noChangeArrowheads="1"/>
        </xdr:cNvSpPr>
      </xdr:nvSpPr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6FBB6133-7327-4C5C-98A8-F75739A18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1EF585B6-5226-46A7-A273-04030B57F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sp macro="" textlink="">
      <xdr:nvSpPr>
        <xdr:cNvPr id="6" name="Rectangle 15" hidden="1">
          <a:extLst>
            <a:ext uri="{FF2B5EF4-FFF2-40B4-BE49-F238E27FC236}">
              <a16:creationId xmlns:a16="http://schemas.microsoft.com/office/drawing/2014/main" id="{E638FC0B-9A47-4180-888B-4EB32FB43829}"/>
            </a:ext>
          </a:extLst>
        </xdr:cNvPr>
        <xdr:cNvSpPr>
          <a:spLocks noChangeArrowheads="1"/>
        </xdr:cNvSpPr>
      </xdr:nvSpPr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sp macro="" textlink="">
      <xdr:nvSpPr>
        <xdr:cNvPr id="7" name="Object 10" hidden="1">
          <a:extLst>
            <a:ext uri="{FF2B5EF4-FFF2-40B4-BE49-F238E27FC236}">
              <a16:creationId xmlns:a16="http://schemas.microsoft.com/office/drawing/2014/main" id="{C5F60ECC-10FC-47D4-8851-37B93C63F2E2}"/>
            </a:ext>
          </a:extLst>
        </xdr:cNvPr>
        <xdr:cNvSpPr>
          <a:spLocks noChangeArrowheads="1"/>
        </xdr:cNvSpPr>
      </xdr:nvSpPr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pic>
      <xdr:nvPicPr>
        <xdr:cNvPr id="8" name="Picture 17">
          <a:extLst>
            <a:ext uri="{FF2B5EF4-FFF2-40B4-BE49-F238E27FC236}">
              <a16:creationId xmlns:a16="http://schemas.microsoft.com/office/drawing/2014/main" id="{A1A64666-AA8D-43CB-86E5-A9F16E3D3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pic>
      <xdr:nvPicPr>
        <xdr:cNvPr id="9" name="Picture 10">
          <a:extLst>
            <a:ext uri="{FF2B5EF4-FFF2-40B4-BE49-F238E27FC236}">
              <a16:creationId xmlns:a16="http://schemas.microsoft.com/office/drawing/2014/main" id="{0443BB92-852D-4C6F-AC31-040ED1C7A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sp macro="" textlink="">
      <xdr:nvSpPr>
        <xdr:cNvPr id="10" name="Rectangle 19" hidden="1">
          <a:extLst>
            <a:ext uri="{FF2B5EF4-FFF2-40B4-BE49-F238E27FC236}">
              <a16:creationId xmlns:a16="http://schemas.microsoft.com/office/drawing/2014/main" id="{3EF08FB5-70F4-46EB-B526-C873701B7E11}"/>
            </a:ext>
          </a:extLst>
        </xdr:cNvPr>
        <xdr:cNvSpPr>
          <a:spLocks noChangeArrowheads="1"/>
        </xdr:cNvSpPr>
      </xdr:nvSpPr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sp macro="" textlink="">
      <xdr:nvSpPr>
        <xdr:cNvPr id="11" name="Object 10" hidden="1">
          <a:extLst>
            <a:ext uri="{FF2B5EF4-FFF2-40B4-BE49-F238E27FC236}">
              <a16:creationId xmlns:a16="http://schemas.microsoft.com/office/drawing/2014/main" id="{0DE88019-8840-4227-893A-D1F74B5EF599}"/>
            </a:ext>
          </a:extLst>
        </xdr:cNvPr>
        <xdr:cNvSpPr>
          <a:spLocks noChangeArrowheads="1"/>
        </xdr:cNvSpPr>
      </xdr:nvSpPr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pic>
      <xdr:nvPicPr>
        <xdr:cNvPr id="12" name="Picture 21">
          <a:extLst>
            <a:ext uri="{FF2B5EF4-FFF2-40B4-BE49-F238E27FC236}">
              <a16:creationId xmlns:a16="http://schemas.microsoft.com/office/drawing/2014/main" id="{A878D318-ED3E-47F1-B6E2-38AD5B461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pic>
      <xdr:nvPicPr>
        <xdr:cNvPr id="13" name="Picture 10">
          <a:extLst>
            <a:ext uri="{FF2B5EF4-FFF2-40B4-BE49-F238E27FC236}">
              <a16:creationId xmlns:a16="http://schemas.microsoft.com/office/drawing/2014/main" id="{40BE1E13-1EA0-4A60-BD2B-3416C2229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sp macro="" textlink="">
      <xdr:nvSpPr>
        <xdr:cNvPr id="14" name="Rectangle 23" hidden="1">
          <a:extLst>
            <a:ext uri="{FF2B5EF4-FFF2-40B4-BE49-F238E27FC236}">
              <a16:creationId xmlns:a16="http://schemas.microsoft.com/office/drawing/2014/main" id="{15391A1A-F0F7-4A15-8AC5-129D380C2825}"/>
            </a:ext>
          </a:extLst>
        </xdr:cNvPr>
        <xdr:cNvSpPr>
          <a:spLocks noChangeArrowheads="1"/>
        </xdr:cNvSpPr>
      </xdr:nvSpPr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sp macro="" textlink="">
      <xdr:nvSpPr>
        <xdr:cNvPr id="15" name="Object 10" hidden="1">
          <a:extLst>
            <a:ext uri="{FF2B5EF4-FFF2-40B4-BE49-F238E27FC236}">
              <a16:creationId xmlns:a16="http://schemas.microsoft.com/office/drawing/2014/main" id="{0FDFE27B-88BE-477C-A8F9-800F27B61988}"/>
            </a:ext>
          </a:extLst>
        </xdr:cNvPr>
        <xdr:cNvSpPr>
          <a:spLocks noChangeArrowheads="1"/>
        </xdr:cNvSpPr>
      </xdr:nvSpPr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pic>
      <xdr:nvPicPr>
        <xdr:cNvPr id="16" name="Picture 25">
          <a:extLst>
            <a:ext uri="{FF2B5EF4-FFF2-40B4-BE49-F238E27FC236}">
              <a16:creationId xmlns:a16="http://schemas.microsoft.com/office/drawing/2014/main" id="{558E1AF8-E61A-4DA7-B8ED-75BB1E99F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pic>
      <xdr:nvPicPr>
        <xdr:cNvPr id="17" name="Picture 10">
          <a:extLst>
            <a:ext uri="{FF2B5EF4-FFF2-40B4-BE49-F238E27FC236}">
              <a16:creationId xmlns:a16="http://schemas.microsoft.com/office/drawing/2014/main" id="{F3FB9C59-299C-45D0-9BD9-8B07D219E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sp macro="" textlink="">
      <xdr:nvSpPr>
        <xdr:cNvPr id="18" name="Rectangle 27" hidden="1">
          <a:extLst>
            <a:ext uri="{FF2B5EF4-FFF2-40B4-BE49-F238E27FC236}">
              <a16:creationId xmlns:a16="http://schemas.microsoft.com/office/drawing/2014/main" id="{22FE7772-BF17-4537-AA4E-6D5AE5897444}"/>
            </a:ext>
          </a:extLst>
        </xdr:cNvPr>
        <xdr:cNvSpPr>
          <a:spLocks noChangeArrowheads="1"/>
        </xdr:cNvSpPr>
      </xdr:nvSpPr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sp macro="" textlink="">
      <xdr:nvSpPr>
        <xdr:cNvPr id="19" name="Object 10" hidden="1">
          <a:extLst>
            <a:ext uri="{FF2B5EF4-FFF2-40B4-BE49-F238E27FC236}">
              <a16:creationId xmlns:a16="http://schemas.microsoft.com/office/drawing/2014/main" id="{51D8A1FD-871D-4AF3-BE2A-F0CBB9F93A30}"/>
            </a:ext>
          </a:extLst>
        </xdr:cNvPr>
        <xdr:cNvSpPr>
          <a:spLocks noChangeArrowheads="1"/>
        </xdr:cNvSpPr>
      </xdr:nvSpPr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pic>
      <xdr:nvPicPr>
        <xdr:cNvPr id="20" name="Picture 29">
          <a:extLst>
            <a:ext uri="{FF2B5EF4-FFF2-40B4-BE49-F238E27FC236}">
              <a16:creationId xmlns:a16="http://schemas.microsoft.com/office/drawing/2014/main" id="{4ED95B2F-78D4-4B6B-9EDD-49446B2F1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pic>
      <xdr:nvPicPr>
        <xdr:cNvPr id="21" name="Picture 10">
          <a:extLst>
            <a:ext uri="{FF2B5EF4-FFF2-40B4-BE49-F238E27FC236}">
              <a16:creationId xmlns:a16="http://schemas.microsoft.com/office/drawing/2014/main" id="{7614E7A0-E844-4639-AFC1-A7800BDF5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sp macro="" textlink="">
      <xdr:nvSpPr>
        <xdr:cNvPr id="22" name="Rectangle 31" hidden="1">
          <a:extLst>
            <a:ext uri="{FF2B5EF4-FFF2-40B4-BE49-F238E27FC236}">
              <a16:creationId xmlns:a16="http://schemas.microsoft.com/office/drawing/2014/main" id="{2B779454-48AF-466A-8AF3-137F5842DB8A}"/>
            </a:ext>
          </a:extLst>
        </xdr:cNvPr>
        <xdr:cNvSpPr>
          <a:spLocks noChangeArrowheads="1"/>
        </xdr:cNvSpPr>
      </xdr:nvSpPr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sp macro="" textlink="">
      <xdr:nvSpPr>
        <xdr:cNvPr id="23" name="Object 10" hidden="1">
          <a:extLst>
            <a:ext uri="{FF2B5EF4-FFF2-40B4-BE49-F238E27FC236}">
              <a16:creationId xmlns:a16="http://schemas.microsoft.com/office/drawing/2014/main" id="{AE48BCC0-0132-4E20-A687-E5AAD04280F3}"/>
            </a:ext>
          </a:extLst>
        </xdr:cNvPr>
        <xdr:cNvSpPr>
          <a:spLocks noChangeArrowheads="1"/>
        </xdr:cNvSpPr>
      </xdr:nvSpPr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pic>
      <xdr:nvPicPr>
        <xdr:cNvPr id="24" name="Picture 33">
          <a:extLst>
            <a:ext uri="{FF2B5EF4-FFF2-40B4-BE49-F238E27FC236}">
              <a16:creationId xmlns:a16="http://schemas.microsoft.com/office/drawing/2014/main" id="{32C26D27-6FF6-43E6-BCF1-D8C4E397C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pic>
      <xdr:nvPicPr>
        <xdr:cNvPr id="25" name="Picture 10">
          <a:extLst>
            <a:ext uri="{FF2B5EF4-FFF2-40B4-BE49-F238E27FC236}">
              <a16:creationId xmlns:a16="http://schemas.microsoft.com/office/drawing/2014/main" id="{C8048129-C181-438B-97DC-2C96B9B53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sp macro="" textlink="">
      <xdr:nvSpPr>
        <xdr:cNvPr id="26" name="Rectangle 35" hidden="1">
          <a:extLst>
            <a:ext uri="{FF2B5EF4-FFF2-40B4-BE49-F238E27FC236}">
              <a16:creationId xmlns:a16="http://schemas.microsoft.com/office/drawing/2014/main" id="{841AB493-93B0-4FCD-B0CB-FE5A52C79659}"/>
            </a:ext>
          </a:extLst>
        </xdr:cNvPr>
        <xdr:cNvSpPr>
          <a:spLocks noChangeArrowheads="1"/>
        </xdr:cNvSpPr>
      </xdr:nvSpPr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sp macro="" textlink="">
      <xdr:nvSpPr>
        <xdr:cNvPr id="27" name="Object 10" hidden="1">
          <a:extLst>
            <a:ext uri="{FF2B5EF4-FFF2-40B4-BE49-F238E27FC236}">
              <a16:creationId xmlns:a16="http://schemas.microsoft.com/office/drawing/2014/main" id="{20CF7EAF-DB54-4355-B850-DE63E5087AE3}"/>
            </a:ext>
          </a:extLst>
        </xdr:cNvPr>
        <xdr:cNvSpPr>
          <a:spLocks noChangeArrowheads="1"/>
        </xdr:cNvSpPr>
      </xdr:nvSpPr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pic>
      <xdr:nvPicPr>
        <xdr:cNvPr id="28" name="Picture 37">
          <a:extLst>
            <a:ext uri="{FF2B5EF4-FFF2-40B4-BE49-F238E27FC236}">
              <a16:creationId xmlns:a16="http://schemas.microsoft.com/office/drawing/2014/main" id="{29E3FD9E-1F21-4598-83AB-6E50CFC83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pic>
      <xdr:nvPicPr>
        <xdr:cNvPr id="29" name="Picture 10">
          <a:extLst>
            <a:ext uri="{FF2B5EF4-FFF2-40B4-BE49-F238E27FC236}">
              <a16:creationId xmlns:a16="http://schemas.microsoft.com/office/drawing/2014/main" id="{91EE562A-2D9C-41C4-A190-91C9EBE38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sp macro="" textlink="">
      <xdr:nvSpPr>
        <xdr:cNvPr id="30" name="Object 5" hidden="1">
          <a:extLst>
            <a:ext uri="{FF2B5EF4-FFF2-40B4-BE49-F238E27FC236}">
              <a16:creationId xmlns:a16="http://schemas.microsoft.com/office/drawing/2014/main" id="{E97696EE-FCB6-4CAF-A6BF-909E54D0C333}"/>
            </a:ext>
          </a:extLst>
        </xdr:cNvPr>
        <xdr:cNvSpPr>
          <a:spLocks noChangeArrowheads="1"/>
        </xdr:cNvSpPr>
      </xdr:nvSpPr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sp macro="" textlink="">
      <xdr:nvSpPr>
        <xdr:cNvPr id="31" name="Object 10" hidden="1">
          <a:extLst>
            <a:ext uri="{FF2B5EF4-FFF2-40B4-BE49-F238E27FC236}">
              <a16:creationId xmlns:a16="http://schemas.microsoft.com/office/drawing/2014/main" id="{3F56A0FE-8A0C-43B9-9337-6E5F4323AE0D}"/>
            </a:ext>
          </a:extLst>
        </xdr:cNvPr>
        <xdr:cNvSpPr>
          <a:spLocks noChangeArrowheads="1"/>
        </xdr:cNvSpPr>
      </xdr:nvSpPr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id="{0B99A26C-BFB0-4AC2-9546-D5ED0B782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pic>
      <xdr:nvPicPr>
        <xdr:cNvPr id="33" name="Picture 10">
          <a:extLst>
            <a:ext uri="{FF2B5EF4-FFF2-40B4-BE49-F238E27FC236}">
              <a16:creationId xmlns:a16="http://schemas.microsoft.com/office/drawing/2014/main" id="{55D67ADE-A8C6-4482-B647-E3F767522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sp macro="" textlink="">
      <xdr:nvSpPr>
        <xdr:cNvPr id="34" name="Object 5" hidden="1">
          <a:extLst>
            <a:ext uri="{FF2B5EF4-FFF2-40B4-BE49-F238E27FC236}">
              <a16:creationId xmlns:a16="http://schemas.microsoft.com/office/drawing/2014/main" id="{428EF3DD-F39F-4C01-804C-B406DE6F3B37}"/>
            </a:ext>
          </a:extLst>
        </xdr:cNvPr>
        <xdr:cNvSpPr>
          <a:spLocks noChangeArrowheads="1"/>
        </xdr:cNvSpPr>
      </xdr:nvSpPr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sp macro="" textlink="">
      <xdr:nvSpPr>
        <xdr:cNvPr id="35" name="Object 10" hidden="1">
          <a:extLst>
            <a:ext uri="{FF2B5EF4-FFF2-40B4-BE49-F238E27FC236}">
              <a16:creationId xmlns:a16="http://schemas.microsoft.com/office/drawing/2014/main" id="{4F4EC840-FA4C-406F-8DF3-71DE6255D911}"/>
            </a:ext>
          </a:extLst>
        </xdr:cNvPr>
        <xdr:cNvSpPr>
          <a:spLocks noChangeArrowheads="1"/>
        </xdr:cNvSpPr>
      </xdr:nvSpPr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id="{610AE938-9074-4F45-B78F-93BEC4AB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pic>
      <xdr:nvPicPr>
        <xdr:cNvPr id="37" name="Picture 10">
          <a:extLst>
            <a:ext uri="{FF2B5EF4-FFF2-40B4-BE49-F238E27FC236}">
              <a16:creationId xmlns:a16="http://schemas.microsoft.com/office/drawing/2014/main" id="{5F4AE52E-E825-405F-8651-56FFBCF68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sp macro="" textlink="">
      <xdr:nvSpPr>
        <xdr:cNvPr id="38" name="Object 5" hidden="1">
          <a:extLst>
            <a:ext uri="{FF2B5EF4-FFF2-40B4-BE49-F238E27FC236}">
              <a16:creationId xmlns:a16="http://schemas.microsoft.com/office/drawing/2014/main" id="{D70EDE35-CACD-4125-9CF6-444A5498B4AC}"/>
            </a:ext>
          </a:extLst>
        </xdr:cNvPr>
        <xdr:cNvSpPr>
          <a:spLocks noChangeArrowheads="1"/>
        </xdr:cNvSpPr>
      </xdr:nvSpPr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sp macro="" textlink="">
      <xdr:nvSpPr>
        <xdr:cNvPr id="39" name="Object 10" hidden="1">
          <a:extLst>
            <a:ext uri="{FF2B5EF4-FFF2-40B4-BE49-F238E27FC236}">
              <a16:creationId xmlns:a16="http://schemas.microsoft.com/office/drawing/2014/main" id="{7DD78F31-717A-42DC-BC87-F134C437DF67}"/>
            </a:ext>
          </a:extLst>
        </xdr:cNvPr>
        <xdr:cNvSpPr>
          <a:spLocks noChangeArrowheads="1"/>
        </xdr:cNvSpPr>
      </xdr:nvSpPr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id="{143B741C-02C9-44EC-BD9B-0F802C5D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pic>
      <xdr:nvPicPr>
        <xdr:cNvPr id="41" name="Picture 10">
          <a:extLst>
            <a:ext uri="{FF2B5EF4-FFF2-40B4-BE49-F238E27FC236}">
              <a16:creationId xmlns:a16="http://schemas.microsoft.com/office/drawing/2014/main" id="{A22EBCE8-22AB-4096-A169-C4464AF0E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sp macro="" textlink="">
      <xdr:nvSpPr>
        <xdr:cNvPr id="42" name="Object 5" hidden="1">
          <a:extLst>
            <a:ext uri="{FF2B5EF4-FFF2-40B4-BE49-F238E27FC236}">
              <a16:creationId xmlns:a16="http://schemas.microsoft.com/office/drawing/2014/main" id="{F779D160-2841-4873-9FD8-6796490B51E7}"/>
            </a:ext>
          </a:extLst>
        </xdr:cNvPr>
        <xdr:cNvSpPr>
          <a:spLocks noChangeArrowheads="1"/>
        </xdr:cNvSpPr>
      </xdr:nvSpPr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sp macro="" textlink="">
      <xdr:nvSpPr>
        <xdr:cNvPr id="43" name="Object 10" hidden="1">
          <a:extLst>
            <a:ext uri="{FF2B5EF4-FFF2-40B4-BE49-F238E27FC236}">
              <a16:creationId xmlns:a16="http://schemas.microsoft.com/office/drawing/2014/main" id="{D24E8876-E6E1-4B33-8964-83AFCE3163AF}"/>
            </a:ext>
          </a:extLst>
        </xdr:cNvPr>
        <xdr:cNvSpPr>
          <a:spLocks noChangeArrowheads="1"/>
        </xdr:cNvSpPr>
      </xdr:nvSpPr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id="{D51A0BB5-A6D4-4B45-9F2C-F860B78A4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pic>
      <xdr:nvPicPr>
        <xdr:cNvPr id="45" name="Picture 10">
          <a:extLst>
            <a:ext uri="{FF2B5EF4-FFF2-40B4-BE49-F238E27FC236}">
              <a16:creationId xmlns:a16="http://schemas.microsoft.com/office/drawing/2014/main" id="{C5B15CE4-BC84-4D4D-B87F-703DEA405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sp macro="" textlink="">
      <xdr:nvSpPr>
        <xdr:cNvPr id="46" name="Object 5" hidden="1">
          <a:extLst>
            <a:ext uri="{FF2B5EF4-FFF2-40B4-BE49-F238E27FC236}">
              <a16:creationId xmlns:a16="http://schemas.microsoft.com/office/drawing/2014/main" id="{730953EB-7E99-43AE-BA35-889DB1486A78}"/>
            </a:ext>
          </a:extLst>
        </xdr:cNvPr>
        <xdr:cNvSpPr>
          <a:spLocks noChangeArrowheads="1"/>
        </xdr:cNvSpPr>
      </xdr:nvSpPr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sp macro="" textlink="">
      <xdr:nvSpPr>
        <xdr:cNvPr id="47" name="Object 10" hidden="1">
          <a:extLst>
            <a:ext uri="{FF2B5EF4-FFF2-40B4-BE49-F238E27FC236}">
              <a16:creationId xmlns:a16="http://schemas.microsoft.com/office/drawing/2014/main" id="{9CAC9519-8776-4A74-A3E5-1E3D565F4B14}"/>
            </a:ext>
          </a:extLst>
        </xdr:cNvPr>
        <xdr:cNvSpPr>
          <a:spLocks noChangeArrowheads="1"/>
        </xdr:cNvSpPr>
      </xdr:nvSpPr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pic>
      <xdr:nvPicPr>
        <xdr:cNvPr id="48" name="Picture 5">
          <a:extLst>
            <a:ext uri="{FF2B5EF4-FFF2-40B4-BE49-F238E27FC236}">
              <a16:creationId xmlns:a16="http://schemas.microsoft.com/office/drawing/2014/main" id="{4FBCF295-6D3F-4ABB-9242-CBEB14E4F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pic>
      <xdr:nvPicPr>
        <xdr:cNvPr id="49" name="Picture 10">
          <a:extLst>
            <a:ext uri="{FF2B5EF4-FFF2-40B4-BE49-F238E27FC236}">
              <a16:creationId xmlns:a16="http://schemas.microsoft.com/office/drawing/2014/main" id="{0ECE7482-DAC0-4FD8-8E7D-3E5B28A35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sp macro="" textlink="">
      <xdr:nvSpPr>
        <xdr:cNvPr id="50" name="Object 5" hidden="1">
          <a:extLst>
            <a:ext uri="{FF2B5EF4-FFF2-40B4-BE49-F238E27FC236}">
              <a16:creationId xmlns:a16="http://schemas.microsoft.com/office/drawing/2014/main" id="{ED5DD504-F82D-4F88-927A-5D1090B00D93}"/>
            </a:ext>
          </a:extLst>
        </xdr:cNvPr>
        <xdr:cNvSpPr>
          <a:spLocks noChangeArrowheads="1"/>
        </xdr:cNvSpPr>
      </xdr:nvSpPr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sp macro="" textlink="">
      <xdr:nvSpPr>
        <xdr:cNvPr id="51" name="Object 10" hidden="1">
          <a:extLst>
            <a:ext uri="{FF2B5EF4-FFF2-40B4-BE49-F238E27FC236}">
              <a16:creationId xmlns:a16="http://schemas.microsoft.com/office/drawing/2014/main" id="{EEA0A4C8-0B66-4737-BB39-273B3BB1A226}"/>
            </a:ext>
          </a:extLst>
        </xdr:cNvPr>
        <xdr:cNvSpPr>
          <a:spLocks noChangeArrowheads="1"/>
        </xdr:cNvSpPr>
      </xdr:nvSpPr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pic>
      <xdr:nvPicPr>
        <xdr:cNvPr id="52" name="Picture 5">
          <a:extLst>
            <a:ext uri="{FF2B5EF4-FFF2-40B4-BE49-F238E27FC236}">
              <a16:creationId xmlns:a16="http://schemas.microsoft.com/office/drawing/2014/main" id="{9711FA39-4BF3-4C8D-BB8B-11BD7D1D3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pic>
      <xdr:nvPicPr>
        <xdr:cNvPr id="53" name="Picture 10">
          <a:extLst>
            <a:ext uri="{FF2B5EF4-FFF2-40B4-BE49-F238E27FC236}">
              <a16:creationId xmlns:a16="http://schemas.microsoft.com/office/drawing/2014/main" id="{8399244C-B258-4E04-AA05-E2B08FADE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sp macro="" textlink="">
      <xdr:nvSpPr>
        <xdr:cNvPr id="54" name="Object 5" hidden="1">
          <a:extLst>
            <a:ext uri="{FF2B5EF4-FFF2-40B4-BE49-F238E27FC236}">
              <a16:creationId xmlns:a16="http://schemas.microsoft.com/office/drawing/2014/main" id="{F6E61107-2D80-4876-BE76-7D710F9CFF06}"/>
            </a:ext>
          </a:extLst>
        </xdr:cNvPr>
        <xdr:cNvSpPr>
          <a:spLocks noChangeArrowheads="1"/>
        </xdr:cNvSpPr>
      </xdr:nvSpPr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sp macro="" textlink="">
      <xdr:nvSpPr>
        <xdr:cNvPr id="55" name="Object 10" hidden="1">
          <a:extLst>
            <a:ext uri="{FF2B5EF4-FFF2-40B4-BE49-F238E27FC236}">
              <a16:creationId xmlns:a16="http://schemas.microsoft.com/office/drawing/2014/main" id="{A16D8CCF-C549-4872-92E7-E664ED443FE5}"/>
            </a:ext>
          </a:extLst>
        </xdr:cNvPr>
        <xdr:cNvSpPr>
          <a:spLocks noChangeArrowheads="1"/>
        </xdr:cNvSpPr>
      </xdr:nvSpPr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pic>
      <xdr:nvPicPr>
        <xdr:cNvPr id="56" name="Picture 5">
          <a:extLst>
            <a:ext uri="{FF2B5EF4-FFF2-40B4-BE49-F238E27FC236}">
              <a16:creationId xmlns:a16="http://schemas.microsoft.com/office/drawing/2014/main" id="{38553BD8-A89B-46B5-B0E9-C89DF3C8C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pic>
      <xdr:nvPicPr>
        <xdr:cNvPr id="57" name="Picture 10">
          <a:extLst>
            <a:ext uri="{FF2B5EF4-FFF2-40B4-BE49-F238E27FC236}">
              <a16:creationId xmlns:a16="http://schemas.microsoft.com/office/drawing/2014/main" id="{7BD5F425-2779-4205-8215-41AECF2B3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sp macro="" textlink="">
      <xdr:nvSpPr>
        <xdr:cNvPr id="58" name="Object 5" hidden="1">
          <a:extLst>
            <a:ext uri="{FF2B5EF4-FFF2-40B4-BE49-F238E27FC236}">
              <a16:creationId xmlns:a16="http://schemas.microsoft.com/office/drawing/2014/main" id="{2B0B157A-D1C2-4CE0-BB7D-03D50768A953}"/>
            </a:ext>
          </a:extLst>
        </xdr:cNvPr>
        <xdr:cNvSpPr>
          <a:spLocks noChangeArrowheads="1"/>
        </xdr:cNvSpPr>
      </xdr:nvSpPr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sp macro="" textlink="">
      <xdr:nvSpPr>
        <xdr:cNvPr id="59" name="Object 10" hidden="1">
          <a:extLst>
            <a:ext uri="{FF2B5EF4-FFF2-40B4-BE49-F238E27FC236}">
              <a16:creationId xmlns:a16="http://schemas.microsoft.com/office/drawing/2014/main" id="{3690BE61-8F75-4783-A80C-17F27F0F8B77}"/>
            </a:ext>
          </a:extLst>
        </xdr:cNvPr>
        <xdr:cNvSpPr>
          <a:spLocks noChangeArrowheads="1"/>
        </xdr:cNvSpPr>
      </xdr:nvSpPr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EF380FFD-36A7-4F44-A9B2-695B1182C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pic>
      <xdr:nvPicPr>
        <xdr:cNvPr id="61" name="Picture 10">
          <a:extLst>
            <a:ext uri="{FF2B5EF4-FFF2-40B4-BE49-F238E27FC236}">
              <a16:creationId xmlns:a16="http://schemas.microsoft.com/office/drawing/2014/main" id="{A5D93180-35BD-47B4-92C4-29B57C7B0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sp macro="" textlink="">
      <xdr:nvSpPr>
        <xdr:cNvPr id="62" name="Object 5" hidden="1">
          <a:extLst>
            <a:ext uri="{FF2B5EF4-FFF2-40B4-BE49-F238E27FC236}">
              <a16:creationId xmlns:a16="http://schemas.microsoft.com/office/drawing/2014/main" id="{35238AA2-3EA3-4ABC-8AF4-66F461692139}"/>
            </a:ext>
          </a:extLst>
        </xdr:cNvPr>
        <xdr:cNvSpPr>
          <a:spLocks noChangeArrowheads="1"/>
        </xdr:cNvSpPr>
      </xdr:nvSpPr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sp macro="" textlink="">
      <xdr:nvSpPr>
        <xdr:cNvPr id="63" name="Object 10" hidden="1">
          <a:extLst>
            <a:ext uri="{FF2B5EF4-FFF2-40B4-BE49-F238E27FC236}">
              <a16:creationId xmlns:a16="http://schemas.microsoft.com/office/drawing/2014/main" id="{749071ED-CE6B-43AF-972B-98A568C740F9}"/>
            </a:ext>
          </a:extLst>
        </xdr:cNvPr>
        <xdr:cNvSpPr>
          <a:spLocks noChangeArrowheads="1"/>
        </xdr:cNvSpPr>
      </xdr:nvSpPr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pic>
      <xdr:nvPicPr>
        <xdr:cNvPr id="64" name="Picture 5">
          <a:extLst>
            <a:ext uri="{FF2B5EF4-FFF2-40B4-BE49-F238E27FC236}">
              <a16:creationId xmlns:a16="http://schemas.microsoft.com/office/drawing/2014/main" id="{4729F99E-73E5-4993-8804-2C2417B2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pic>
      <xdr:nvPicPr>
        <xdr:cNvPr id="65" name="Picture 10">
          <a:extLst>
            <a:ext uri="{FF2B5EF4-FFF2-40B4-BE49-F238E27FC236}">
              <a16:creationId xmlns:a16="http://schemas.microsoft.com/office/drawing/2014/main" id="{5CA28183-9F9D-4F86-A4DA-D5CBDB5E0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sp macro="" textlink="">
      <xdr:nvSpPr>
        <xdr:cNvPr id="66" name="Object 5" hidden="1">
          <a:extLst>
            <a:ext uri="{FF2B5EF4-FFF2-40B4-BE49-F238E27FC236}">
              <a16:creationId xmlns:a16="http://schemas.microsoft.com/office/drawing/2014/main" id="{BFA37141-C65C-4939-AA97-CCAD2705BA81}"/>
            </a:ext>
          </a:extLst>
        </xdr:cNvPr>
        <xdr:cNvSpPr>
          <a:spLocks noChangeArrowheads="1"/>
        </xdr:cNvSpPr>
      </xdr:nvSpPr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sp macro="" textlink="">
      <xdr:nvSpPr>
        <xdr:cNvPr id="67" name="Object 10" hidden="1">
          <a:extLst>
            <a:ext uri="{FF2B5EF4-FFF2-40B4-BE49-F238E27FC236}">
              <a16:creationId xmlns:a16="http://schemas.microsoft.com/office/drawing/2014/main" id="{692A73F1-3B64-497A-AA6A-023FEDAC0801}"/>
            </a:ext>
          </a:extLst>
        </xdr:cNvPr>
        <xdr:cNvSpPr>
          <a:spLocks noChangeArrowheads="1"/>
        </xdr:cNvSpPr>
      </xdr:nvSpPr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pic>
      <xdr:nvPicPr>
        <xdr:cNvPr id="68" name="Picture 5">
          <a:extLst>
            <a:ext uri="{FF2B5EF4-FFF2-40B4-BE49-F238E27FC236}">
              <a16:creationId xmlns:a16="http://schemas.microsoft.com/office/drawing/2014/main" id="{25AF8A3B-50EB-41CF-80CD-D8978B5A7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pic>
      <xdr:nvPicPr>
        <xdr:cNvPr id="69" name="Picture 10">
          <a:extLst>
            <a:ext uri="{FF2B5EF4-FFF2-40B4-BE49-F238E27FC236}">
              <a16:creationId xmlns:a16="http://schemas.microsoft.com/office/drawing/2014/main" id="{BDCC5535-5660-4ED5-9C9C-9C970387D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sp macro="" textlink="">
      <xdr:nvSpPr>
        <xdr:cNvPr id="70" name="Object 5" hidden="1">
          <a:extLst>
            <a:ext uri="{FF2B5EF4-FFF2-40B4-BE49-F238E27FC236}">
              <a16:creationId xmlns:a16="http://schemas.microsoft.com/office/drawing/2014/main" id="{AAEB1604-B036-45FD-B833-988F75280A8C}"/>
            </a:ext>
          </a:extLst>
        </xdr:cNvPr>
        <xdr:cNvSpPr>
          <a:spLocks noChangeArrowheads="1"/>
        </xdr:cNvSpPr>
      </xdr:nvSpPr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sp macro="" textlink="">
      <xdr:nvSpPr>
        <xdr:cNvPr id="71" name="Object 10" hidden="1">
          <a:extLst>
            <a:ext uri="{FF2B5EF4-FFF2-40B4-BE49-F238E27FC236}">
              <a16:creationId xmlns:a16="http://schemas.microsoft.com/office/drawing/2014/main" id="{443FA8DA-B807-4C06-BC3F-FB5C42A9E775}"/>
            </a:ext>
          </a:extLst>
        </xdr:cNvPr>
        <xdr:cNvSpPr>
          <a:spLocks noChangeArrowheads="1"/>
        </xdr:cNvSpPr>
      </xdr:nvSpPr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19050</xdr:rowOff>
    </xdr:to>
    <xdr:pic>
      <xdr:nvPicPr>
        <xdr:cNvPr id="72" name="Picture 5">
          <a:extLst>
            <a:ext uri="{FF2B5EF4-FFF2-40B4-BE49-F238E27FC236}">
              <a16:creationId xmlns:a16="http://schemas.microsoft.com/office/drawing/2014/main" id="{DDF1A068-4ED3-4D84-88C6-84594EA61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98157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12</xdr:row>
      <xdr:rowOff>19050</xdr:rowOff>
    </xdr:from>
    <xdr:to>
      <xdr:col>4</xdr:col>
      <xdr:colOff>44161</xdr:colOff>
      <xdr:row>15</xdr:row>
      <xdr:rowOff>180975</xdr:rowOff>
    </xdr:to>
    <xdr:pic>
      <xdr:nvPicPr>
        <xdr:cNvPr id="73" name="Picture 10">
          <a:extLst>
            <a:ext uri="{FF2B5EF4-FFF2-40B4-BE49-F238E27FC236}">
              <a16:creationId xmlns:a16="http://schemas.microsoft.com/office/drawing/2014/main" id="{8F5E634D-20F6-424D-A081-287C2B759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19350"/>
          <a:ext cx="144433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25</xdr:row>
          <xdr:rowOff>0</xdr:rowOff>
        </xdr:from>
        <xdr:to>
          <xdr:col>4</xdr:col>
          <xdr:colOff>571500</xdr:colOff>
          <xdr:row>26</xdr:row>
          <xdr:rowOff>19050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75514FEA-E6B4-4838-A2C3-F21D6C5E1C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12</xdr:row>
          <xdr:rowOff>19050</xdr:rowOff>
        </xdr:from>
        <xdr:to>
          <xdr:col>4</xdr:col>
          <xdr:colOff>38100</xdr:colOff>
          <xdr:row>15</xdr:row>
          <xdr:rowOff>180975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6A378082-9ACD-468C-98FD-17A069C695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38100</xdr:rowOff>
    </xdr:to>
    <xdr:sp macro="" textlink="">
      <xdr:nvSpPr>
        <xdr:cNvPr id="62" name="Object 1" hidden="1">
          <a:extLst>
            <a:ext uri="{FF2B5EF4-FFF2-40B4-BE49-F238E27FC236}">
              <a16:creationId xmlns:a16="http://schemas.microsoft.com/office/drawing/2014/main" id="{FF397557-26AC-4887-A7EB-BA080AD116D9}"/>
            </a:ext>
          </a:extLst>
        </xdr:cNvPr>
        <xdr:cNvSpPr>
          <a:spLocks noChangeArrowheads="1"/>
        </xdr:cNvSpPr>
      </xdr:nvSpPr>
      <xdr:spPr bwMode="auto">
        <a:xfrm>
          <a:off x="1504950" y="5000625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sp macro="" textlink="">
      <xdr:nvSpPr>
        <xdr:cNvPr id="63" name="Object 4" hidden="1">
          <a:extLst>
            <a:ext uri="{FF2B5EF4-FFF2-40B4-BE49-F238E27FC236}">
              <a16:creationId xmlns:a16="http://schemas.microsoft.com/office/drawing/2014/main" id="{C75E04E1-137F-4248-AD23-FC6E1F9AAF55}"/>
            </a:ext>
          </a:extLst>
        </xdr:cNvPr>
        <xdr:cNvSpPr>
          <a:spLocks noChangeArrowheads="1"/>
        </xdr:cNvSpPr>
      </xdr:nvSpPr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38100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B83E51D1-7892-45C2-8110-B63FCDEF4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5000625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pic>
      <xdr:nvPicPr>
        <xdr:cNvPr id="65" name="Picture 4">
          <a:extLst>
            <a:ext uri="{FF2B5EF4-FFF2-40B4-BE49-F238E27FC236}">
              <a16:creationId xmlns:a16="http://schemas.microsoft.com/office/drawing/2014/main" id="{E22B77DE-14D4-4DCC-9DE0-915C6E707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38100</xdr:rowOff>
    </xdr:to>
    <xdr:sp macro="" textlink="">
      <xdr:nvSpPr>
        <xdr:cNvPr id="66" name="Object 1" hidden="1">
          <a:extLst>
            <a:ext uri="{FF2B5EF4-FFF2-40B4-BE49-F238E27FC236}">
              <a16:creationId xmlns:a16="http://schemas.microsoft.com/office/drawing/2014/main" id="{FB6D8484-8F4B-4380-8749-3CD15EF3C204}"/>
            </a:ext>
          </a:extLst>
        </xdr:cNvPr>
        <xdr:cNvSpPr>
          <a:spLocks noChangeArrowheads="1"/>
        </xdr:cNvSpPr>
      </xdr:nvSpPr>
      <xdr:spPr bwMode="auto">
        <a:xfrm>
          <a:off x="1504950" y="5000625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sp macro="" textlink="">
      <xdr:nvSpPr>
        <xdr:cNvPr id="67" name="Object 4" hidden="1">
          <a:extLst>
            <a:ext uri="{FF2B5EF4-FFF2-40B4-BE49-F238E27FC236}">
              <a16:creationId xmlns:a16="http://schemas.microsoft.com/office/drawing/2014/main" id="{60F41A94-1164-4B97-AD65-60EF4CF60DF5}"/>
            </a:ext>
          </a:extLst>
        </xdr:cNvPr>
        <xdr:cNvSpPr>
          <a:spLocks noChangeArrowheads="1"/>
        </xdr:cNvSpPr>
      </xdr:nvSpPr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38100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C66698A-91FB-4353-A708-DBD0A2124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5000625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pic>
      <xdr:nvPicPr>
        <xdr:cNvPr id="69" name="Picture 4">
          <a:extLst>
            <a:ext uri="{FF2B5EF4-FFF2-40B4-BE49-F238E27FC236}">
              <a16:creationId xmlns:a16="http://schemas.microsoft.com/office/drawing/2014/main" id="{44661EE6-EB2A-42EB-96EA-36DDE471D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38100</xdr:rowOff>
    </xdr:to>
    <xdr:sp macro="" textlink="">
      <xdr:nvSpPr>
        <xdr:cNvPr id="70" name="Object 1" hidden="1">
          <a:extLst>
            <a:ext uri="{FF2B5EF4-FFF2-40B4-BE49-F238E27FC236}">
              <a16:creationId xmlns:a16="http://schemas.microsoft.com/office/drawing/2014/main" id="{F04DDFC4-F36C-40A0-84CC-844B1E76387D}"/>
            </a:ext>
          </a:extLst>
        </xdr:cNvPr>
        <xdr:cNvSpPr>
          <a:spLocks noChangeArrowheads="1"/>
        </xdr:cNvSpPr>
      </xdr:nvSpPr>
      <xdr:spPr bwMode="auto">
        <a:xfrm>
          <a:off x="1504950" y="5000625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sp macro="" textlink="">
      <xdr:nvSpPr>
        <xdr:cNvPr id="71" name="Object 4" hidden="1">
          <a:extLst>
            <a:ext uri="{FF2B5EF4-FFF2-40B4-BE49-F238E27FC236}">
              <a16:creationId xmlns:a16="http://schemas.microsoft.com/office/drawing/2014/main" id="{66A5CD4A-082C-46C3-A6A9-BC3A0D1C3FC4}"/>
            </a:ext>
          </a:extLst>
        </xdr:cNvPr>
        <xdr:cNvSpPr>
          <a:spLocks noChangeArrowheads="1"/>
        </xdr:cNvSpPr>
      </xdr:nvSpPr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38100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749758E3-78C9-49F8-B018-8C3DF6567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5000625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pic>
      <xdr:nvPicPr>
        <xdr:cNvPr id="73" name="Picture 4">
          <a:extLst>
            <a:ext uri="{FF2B5EF4-FFF2-40B4-BE49-F238E27FC236}">
              <a16:creationId xmlns:a16="http://schemas.microsoft.com/office/drawing/2014/main" id="{32BE2407-7872-4924-A751-280BBA66A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38100</xdr:rowOff>
    </xdr:to>
    <xdr:sp macro="" textlink="">
      <xdr:nvSpPr>
        <xdr:cNvPr id="74" name="Object 1" hidden="1">
          <a:extLst>
            <a:ext uri="{FF2B5EF4-FFF2-40B4-BE49-F238E27FC236}">
              <a16:creationId xmlns:a16="http://schemas.microsoft.com/office/drawing/2014/main" id="{DB0CC544-EF66-4ACC-8703-654AB860571F}"/>
            </a:ext>
          </a:extLst>
        </xdr:cNvPr>
        <xdr:cNvSpPr>
          <a:spLocks noChangeArrowheads="1"/>
        </xdr:cNvSpPr>
      </xdr:nvSpPr>
      <xdr:spPr bwMode="auto">
        <a:xfrm>
          <a:off x="1504950" y="5000625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sp macro="" textlink="">
      <xdr:nvSpPr>
        <xdr:cNvPr id="75" name="Object 4" hidden="1">
          <a:extLst>
            <a:ext uri="{FF2B5EF4-FFF2-40B4-BE49-F238E27FC236}">
              <a16:creationId xmlns:a16="http://schemas.microsoft.com/office/drawing/2014/main" id="{56FB5AF8-11FB-44D9-91D7-536EB9399A27}"/>
            </a:ext>
          </a:extLst>
        </xdr:cNvPr>
        <xdr:cNvSpPr>
          <a:spLocks noChangeArrowheads="1"/>
        </xdr:cNvSpPr>
      </xdr:nvSpPr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38100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BDCEDF0A-55BB-4706-B37F-6DC92464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5000625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pic>
      <xdr:nvPicPr>
        <xdr:cNvPr id="77" name="Picture 4">
          <a:extLst>
            <a:ext uri="{FF2B5EF4-FFF2-40B4-BE49-F238E27FC236}">
              <a16:creationId xmlns:a16="http://schemas.microsoft.com/office/drawing/2014/main" id="{D83354E2-09C4-4EFD-AD26-FFA54DB6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38100</xdr:rowOff>
    </xdr:to>
    <xdr:sp macro="" textlink="">
      <xdr:nvSpPr>
        <xdr:cNvPr id="78" name="Object 1" hidden="1">
          <a:extLst>
            <a:ext uri="{FF2B5EF4-FFF2-40B4-BE49-F238E27FC236}">
              <a16:creationId xmlns:a16="http://schemas.microsoft.com/office/drawing/2014/main" id="{B1D1AB0E-1DEC-49F1-A568-058897FE2950}"/>
            </a:ext>
          </a:extLst>
        </xdr:cNvPr>
        <xdr:cNvSpPr>
          <a:spLocks noChangeArrowheads="1"/>
        </xdr:cNvSpPr>
      </xdr:nvSpPr>
      <xdr:spPr bwMode="auto">
        <a:xfrm>
          <a:off x="1504950" y="5000625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sp macro="" textlink="">
      <xdr:nvSpPr>
        <xdr:cNvPr id="79" name="Object 4" hidden="1">
          <a:extLst>
            <a:ext uri="{FF2B5EF4-FFF2-40B4-BE49-F238E27FC236}">
              <a16:creationId xmlns:a16="http://schemas.microsoft.com/office/drawing/2014/main" id="{23031E65-FE63-4423-8720-A63536421549}"/>
            </a:ext>
          </a:extLst>
        </xdr:cNvPr>
        <xdr:cNvSpPr>
          <a:spLocks noChangeArrowheads="1"/>
        </xdr:cNvSpPr>
      </xdr:nvSpPr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38100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A8EB9D20-5985-4D1E-B2C4-EFA7971AF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5000625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pic>
      <xdr:nvPicPr>
        <xdr:cNvPr id="81" name="Picture 4">
          <a:extLst>
            <a:ext uri="{FF2B5EF4-FFF2-40B4-BE49-F238E27FC236}">
              <a16:creationId xmlns:a16="http://schemas.microsoft.com/office/drawing/2014/main" id="{623E04C9-667F-4EDC-8AC4-F37424B3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38100</xdr:rowOff>
    </xdr:to>
    <xdr:sp macro="" textlink="">
      <xdr:nvSpPr>
        <xdr:cNvPr id="82" name="Object 1" hidden="1">
          <a:extLst>
            <a:ext uri="{FF2B5EF4-FFF2-40B4-BE49-F238E27FC236}">
              <a16:creationId xmlns:a16="http://schemas.microsoft.com/office/drawing/2014/main" id="{37AA1536-EC96-4718-864C-A571E3924C23}"/>
            </a:ext>
          </a:extLst>
        </xdr:cNvPr>
        <xdr:cNvSpPr>
          <a:spLocks noChangeArrowheads="1"/>
        </xdr:cNvSpPr>
      </xdr:nvSpPr>
      <xdr:spPr bwMode="auto">
        <a:xfrm>
          <a:off x="1504950" y="5000625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sp macro="" textlink="">
      <xdr:nvSpPr>
        <xdr:cNvPr id="83" name="Object 4" hidden="1">
          <a:extLst>
            <a:ext uri="{FF2B5EF4-FFF2-40B4-BE49-F238E27FC236}">
              <a16:creationId xmlns:a16="http://schemas.microsoft.com/office/drawing/2014/main" id="{F2ADAF0A-86F5-44F4-A89A-8C280E16CB63}"/>
            </a:ext>
          </a:extLst>
        </xdr:cNvPr>
        <xdr:cNvSpPr>
          <a:spLocks noChangeArrowheads="1"/>
        </xdr:cNvSpPr>
      </xdr:nvSpPr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38100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352F0EA5-0E8D-421C-900B-75CE89929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5000625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pic>
      <xdr:nvPicPr>
        <xdr:cNvPr id="85" name="Picture 4">
          <a:extLst>
            <a:ext uri="{FF2B5EF4-FFF2-40B4-BE49-F238E27FC236}">
              <a16:creationId xmlns:a16="http://schemas.microsoft.com/office/drawing/2014/main" id="{9EC331B7-6D4E-461D-B5C5-0B1FFBB27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38100</xdr:rowOff>
    </xdr:to>
    <xdr:sp macro="" textlink="">
      <xdr:nvSpPr>
        <xdr:cNvPr id="86" name="Object 1" hidden="1">
          <a:extLst>
            <a:ext uri="{FF2B5EF4-FFF2-40B4-BE49-F238E27FC236}">
              <a16:creationId xmlns:a16="http://schemas.microsoft.com/office/drawing/2014/main" id="{CB0B7A6F-BA1A-4E6E-AFA2-6CA2D1A2731B}"/>
            </a:ext>
          </a:extLst>
        </xdr:cNvPr>
        <xdr:cNvSpPr>
          <a:spLocks noChangeArrowheads="1"/>
        </xdr:cNvSpPr>
      </xdr:nvSpPr>
      <xdr:spPr bwMode="auto">
        <a:xfrm>
          <a:off x="1504950" y="5000625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sp macro="" textlink="">
      <xdr:nvSpPr>
        <xdr:cNvPr id="87" name="Object 4" hidden="1">
          <a:extLst>
            <a:ext uri="{FF2B5EF4-FFF2-40B4-BE49-F238E27FC236}">
              <a16:creationId xmlns:a16="http://schemas.microsoft.com/office/drawing/2014/main" id="{87604812-215A-408D-9D5B-A5E6D6E1F068}"/>
            </a:ext>
          </a:extLst>
        </xdr:cNvPr>
        <xdr:cNvSpPr>
          <a:spLocks noChangeArrowheads="1"/>
        </xdr:cNvSpPr>
      </xdr:nvSpPr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38100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367AAD7D-0D91-4F51-A838-E4236A67A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5000625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pic>
      <xdr:nvPicPr>
        <xdr:cNvPr id="89" name="Picture 4">
          <a:extLst>
            <a:ext uri="{FF2B5EF4-FFF2-40B4-BE49-F238E27FC236}">
              <a16:creationId xmlns:a16="http://schemas.microsoft.com/office/drawing/2014/main" id="{9B7F798A-4C18-48C2-93F1-6056A5B08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38100</xdr:rowOff>
    </xdr:to>
    <xdr:sp macro="" textlink="">
      <xdr:nvSpPr>
        <xdr:cNvPr id="90" name="Object 1" hidden="1">
          <a:extLst>
            <a:ext uri="{FF2B5EF4-FFF2-40B4-BE49-F238E27FC236}">
              <a16:creationId xmlns:a16="http://schemas.microsoft.com/office/drawing/2014/main" id="{E4BA82DD-1F6F-4E96-BBED-7F3FE2A04A97}"/>
            </a:ext>
          </a:extLst>
        </xdr:cNvPr>
        <xdr:cNvSpPr>
          <a:spLocks noChangeArrowheads="1"/>
        </xdr:cNvSpPr>
      </xdr:nvSpPr>
      <xdr:spPr bwMode="auto">
        <a:xfrm>
          <a:off x="1504950" y="5000625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sp macro="" textlink="">
      <xdr:nvSpPr>
        <xdr:cNvPr id="91" name="Object 4" hidden="1">
          <a:extLst>
            <a:ext uri="{FF2B5EF4-FFF2-40B4-BE49-F238E27FC236}">
              <a16:creationId xmlns:a16="http://schemas.microsoft.com/office/drawing/2014/main" id="{4F95EE21-996F-4853-8C3E-193D3024452B}"/>
            </a:ext>
          </a:extLst>
        </xdr:cNvPr>
        <xdr:cNvSpPr>
          <a:spLocks noChangeArrowheads="1"/>
        </xdr:cNvSpPr>
      </xdr:nvSpPr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38100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E49BBF93-BD59-4E48-AE71-70A3BB12F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5000625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pic>
      <xdr:nvPicPr>
        <xdr:cNvPr id="93" name="Picture 4">
          <a:extLst>
            <a:ext uri="{FF2B5EF4-FFF2-40B4-BE49-F238E27FC236}">
              <a16:creationId xmlns:a16="http://schemas.microsoft.com/office/drawing/2014/main" id="{58912B83-A639-418C-8F93-A3303E3E6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38100</xdr:rowOff>
    </xdr:to>
    <xdr:sp macro="" textlink="">
      <xdr:nvSpPr>
        <xdr:cNvPr id="94" name="Object 1" hidden="1">
          <a:extLst>
            <a:ext uri="{FF2B5EF4-FFF2-40B4-BE49-F238E27FC236}">
              <a16:creationId xmlns:a16="http://schemas.microsoft.com/office/drawing/2014/main" id="{4ED226A5-CA64-4E6B-82FC-67E6486C8275}"/>
            </a:ext>
          </a:extLst>
        </xdr:cNvPr>
        <xdr:cNvSpPr>
          <a:spLocks noChangeArrowheads="1"/>
        </xdr:cNvSpPr>
      </xdr:nvSpPr>
      <xdr:spPr bwMode="auto">
        <a:xfrm>
          <a:off x="1504950" y="5000625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sp macro="" textlink="">
      <xdr:nvSpPr>
        <xdr:cNvPr id="95" name="Object 4" hidden="1">
          <a:extLst>
            <a:ext uri="{FF2B5EF4-FFF2-40B4-BE49-F238E27FC236}">
              <a16:creationId xmlns:a16="http://schemas.microsoft.com/office/drawing/2014/main" id="{CC7D2D39-88CB-4245-A30A-3C61CB511C4E}"/>
            </a:ext>
          </a:extLst>
        </xdr:cNvPr>
        <xdr:cNvSpPr>
          <a:spLocks noChangeArrowheads="1"/>
        </xdr:cNvSpPr>
      </xdr:nvSpPr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38100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42B8DB55-21AF-4AD3-81D0-C170FD592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5000625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pic>
      <xdr:nvPicPr>
        <xdr:cNvPr id="97" name="Picture 4">
          <a:extLst>
            <a:ext uri="{FF2B5EF4-FFF2-40B4-BE49-F238E27FC236}">
              <a16:creationId xmlns:a16="http://schemas.microsoft.com/office/drawing/2014/main" id="{12C3FB3B-C799-4D9D-9A77-B6318BA93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76200</xdr:rowOff>
    </xdr:to>
    <xdr:sp macro="" textlink="">
      <xdr:nvSpPr>
        <xdr:cNvPr id="98" name="Object 1" hidden="1">
          <a:extLst>
            <a:ext uri="{FF2B5EF4-FFF2-40B4-BE49-F238E27FC236}">
              <a16:creationId xmlns:a16="http://schemas.microsoft.com/office/drawing/2014/main" id="{474F0B40-AC96-41BD-8BE9-A733C54D532B}"/>
            </a:ext>
          </a:extLst>
        </xdr:cNvPr>
        <xdr:cNvSpPr>
          <a:spLocks noChangeArrowheads="1"/>
        </xdr:cNvSpPr>
      </xdr:nvSpPr>
      <xdr:spPr bwMode="auto">
        <a:xfrm>
          <a:off x="1504950" y="500062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sp macro="" textlink="">
      <xdr:nvSpPr>
        <xdr:cNvPr id="99" name="Object 4" hidden="1">
          <a:extLst>
            <a:ext uri="{FF2B5EF4-FFF2-40B4-BE49-F238E27FC236}">
              <a16:creationId xmlns:a16="http://schemas.microsoft.com/office/drawing/2014/main" id="{CAB5E14D-AEED-45F6-9790-F047553E0B8E}"/>
            </a:ext>
          </a:extLst>
        </xdr:cNvPr>
        <xdr:cNvSpPr>
          <a:spLocks noChangeArrowheads="1"/>
        </xdr:cNvSpPr>
      </xdr:nvSpPr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pic>
      <xdr:nvPicPr>
        <xdr:cNvPr id="100" name="Picture 4">
          <a:extLst>
            <a:ext uri="{FF2B5EF4-FFF2-40B4-BE49-F238E27FC236}">
              <a16:creationId xmlns:a16="http://schemas.microsoft.com/office/drawing/2014/main" id="{7124E50D-7AEA-4A01-9D34-A8AD00536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76200</xdr:rowOff>
    </xdr:to>
    <xdr:sp macro="" textlink="">
      <xdr:nvSpPr>
        <xdr:cNvPr id="101" name="Object 1" hidden="1">
          <a:extLst>
            <a:ext uri="{FF2B5EF4-FFF2-40B4-BE49-F238E27FC236}">
              <a16:creationId xmlns:a16="http://schemas.microsoft.com/office/drawing/2014/main" id="{7D96250B-9327-4666-9E3D-B367540A426D}"/>
            </a:ext>
          </a:extLst>
        </xdr:cNvPr>
        <xdr:cNvSpPr>
          <a:spLocks noChangeArrowheads="1"/>
        </xdr:cNvSpPr>
      </xdr:nvSpPr>
      <xdr:spPr bwMode="auto">
        <a:xfrm>
          <a:off x="1504950" y="500062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sp macro="" textlink="">
      <xdr:nvSpPr>
        <xdr:cNvPr id="102" name="Object 4" hidden="1">
          <a:extLst>
            <a:ext uri="{FF2B5EF4-FFF2-40B4-BE49-F238E27FC236}">
              <a16:creationId xmlns:a16="http://schemas.microsoft.com/office/drawing/2014/main" id="{35713941-25D0-4FDE-A572-4FD61144F124}"/>
            </a:ext>
          </a:extLst>
        </xdr:cNvPr>
        <xdr:cNvSpPr>
          <a:spLocks noChangeArrowheads="1"/>
        </xdr:cNvSpPr>
      </xdr:nvSpPr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pic>
      <xdr:nvPicPr>
        <xdr:cNvPr id="103" name="Picture 4">
          <a:extLst>
            <a:ext uri="{FF2B5EF4-FFF2-40B4-BE49-F238E27FC236}">
              <a16:creationId xmlns:a16="http://schemas.microsoft.com/office/drawing/2014/main" id="{AD58F83E-D41F-4351-B64B-236E9D260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76200</xdr:rowOff>
    </xdr:to>
    <xdr:sp macro="" textlink="">
      <xdr:nvSpPr>
        <xdr:cNvPr id="104" name="Object 1" hidden="1">
          <a:extLst>
            <a:ext uri="{FF2B5EF4-FFF2-40B4-BE49-F238E27FC236}">
              <a16:creationId xmlns:a16="http://schemas.microsoft.com/office/drawing/2014/main" id="{F95DC527-8E17-48E9-A1FB-FC0C54A3E971}"/>
            </a:ext>
          </a:extLst>
        </xdr:cNvPr>
        <xdr:cNvSpPr>
          <a:spLocks noChangeArrowheads="1"/>
        </xdr:cNvSpPr>
      </xdr:nvSpPr>
      <xdr:spPr bwMode="auto">
        <a:xfrm>
          <a:off x="1504950" y="500062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sp macro="" textlink="">
      <xdr:nvSpPr>
        <xdr:cNvPr id="105" name="Object 4" hidden="1">
          <a:extLst>
            <a:ext uri="{FF2B5EF4-FFF2-40B4-BE49-F238E27FC236}">
              <a16:creationId xmlns:a16="http://schemas.microsoft.com/office/drawing/2014/main" id="{616AD2D5-6214-44F1-9BA0-8A450F7E1A24}"/>
            </a:ext>
          </a:extLst>
        </xdr:cNvPr>
        <xdr:cNvSpPr>
          <a:spLocks noChangeArrowheads="1"/>
        </xdr:cNvSpPr>
      </xdr:nvSpPr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pic>
      <xdr:nvPicPr>
        <xdr:cNvPr id="106" name="Picture 4">
          <a:extLst>
            <a:ext uri="{FF2B5EF4-FFF2-40B4-BE49-F238E27FC236}">
              <a16:creationId xmlns:a16="http://schemas.microsoft.com/office/drawing/2014/main" id="{F0086067-BC57-4850-A7AB-28D9C54FC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76200</xdr:rowOff>
    </xdr:to>
    <xdr:sp macro="" textlink="">
      <xdr:nvSpPr>
        <xdr:cNvPr id="107" name="Object 1" hidden="1">
          <a:extLst>
            <a:ext uri="{FF2B5EF4-FFF2-40B4-BE49-F238E27FC236}">
              <a16:creationId xmlns:a16="http://schemas.microsoft.com/office/drawing/2014/main" id="{034EF473-AD54-45B6-88AE-753640BF1BF6}"/>
            </a:ext>
          </a:extLst>
        </xdr:cNvPr>
        <xdr:cNvSpPr>
          <a:spLocks noChangeArrowheads="1"/>
        </xdr:cNvSpPr>
      </xdr:nvSpPr>
      <xdr:spPr bwMode="auto">
        <a:xfrm>
          <a:off x="1504950" y="500062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sp macro="" textlink="">
      <xdr:nvSpPr>
        <xdr:cNvPr id="108" name="Object 4" hidden="1">
          <a:extLst>
            <a:ext uri="{FF2B5EF4-FFF2-40B4-BE49-F238E27FC236}">
              <a16:creationId xmlns:a16="http://schemas.microsoft.com/office/drawing/2014/main" id="{848FF3EF-A43A-4E85-BDF9-ADE8C2341E71}"/>
            </a:ext>
          </a:extLst>
        </xdr:cNvPr>
        <xdr:cNvSpPr>
          <a:spLocks noChangeArrowheads="1"/>
        </xdr:cNvSpPr>
      </xdr:nvSpPr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pic>
      <xdr:nvPicPr>
        <xdr:cNvPr id="109" name="Picture 4">
          <a:extLst>
            <a:ext uri="{FF2B5EF4-FFF2-40B4-BE49-F238E27FC236}">
              <a16:creationId xmlns:a16="http://schemas.microsoft.com/office/drawing/2014/main" id="{CA72F2AC-A686-4E88-BA90-E310BD74F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76200</xdr:rowOff>
    </xdr:to>
    <xdr:sp macro="" textlink="">
      <xdr:nvSpPr>
        <xdr:cNvPr id="110" name="Object 1" hidden="1">
          <a:extLst>
            <a:ext uri="{FF2B5EF4-FFF2-40B4-BE49-F238E27FC236}">
              <a16:creationId xmlns:a16="http://schemas.microsoft.com/office/drawing/2014/main" id="{98416F08-40D4-4B64-AB61-DAB20B4851AE}"/>
            </a:ext>
          </a:extLst>
        </xdr:cNvPr>
        <xdr:cNvSpPr>
          <a:spLocks noChangeArrowheads="1"/>
        </xdr:cNvSpPr>
      </xdr:nvSpPr>
      <xdr:spPr bwMode="auto">
        <a:xfrm>
          <a:off x="1504950" y="500062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sp macro="" textlink="">
      <xdr:nvSpPr>
        <xdr:cNvPr id="111" name="Object 4" hidden="1">
          <a:extLst>
            <a:ext uri="{FF2B5EF4-FFF2-40B4-BE49-F238E27FC236}">
              <a16:creationId xmlns:a16="http://schemas.microsoft.com/office/drawing/2014/main" id="{522978FB-35C8-4B74-8D74-932CA54C4FEF}"/>
            </a:ext>
          </a:extLst>
        </xdr:cNvPr>
        <xdr:cNvSpPr>
          <a:spLocks noChangeArrowheads="1"/>
        </xdr:cNvSpPr>
      </xdr:nvSpPr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pic>
      <xdr:nvPicPr>
        <xdr:cNvPr id="112" name="Picture 4">
          <a:extLst>
            <a:ext uri="{FF2B5EF4-FFF2-40B4-BE49-F238E27FC236}">
              <a16:creationId xmlns:a16="http://schemas.microsoft.com/office/drawing/2014/main" id="{1A2A4B60-0B00-42B8-A643-63A865D0D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0</xdr:rowOff>
    </xdr:from>
    <xdr:to>
      <xdr:col>4</xdr:col>
      <xdr:colOff>571500</xdr:colOff>
      <xdr:row>26</xdr:row>
      <xdr:rowOff>76200</xdr:rowOff>
    </xdr:to>
    <xdr:sp macro="" textlink="">
      <xdr:nvSpPr>
        <xdr:cNvPr id="113" name="Object 1" hidden="1">
          <a:extLst>
            <a:ext uri="{FF2B5EF4-FFF2-40B4-BE49-F238E27FC236}">
              <a16:creationId xmlns:a16="http://schemas.microsoft.com/office/drawing/2014/main" id="{6F083D65-9517-4020-86C9-E8582A2D9BAC}"/>
            </a:ext>
          </a:extLst>
        </xdr:cNvPr>
        <xdr:cNvSpPr>
          <a:spLocks noChangeArrowheads="1"/>
        </xdr:cNvSpPr>
      </xdr:nvSpPr>
      <xdr:spPr bwMode="auto">
        <a:xfrm>
          <a:off x="1504950" y="5000625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sp macro="" textlink="">
      <xdr:nvSpPr>
        <xdr:cNvPr id="114" name="Object 4" hidden="1">
          <a:extLst>
            <a:ext uri="{FF2B5EF4-FFF2-40B4-BE49-F238E27FC236}">
              <a16:creationId xmlns:a16="http://schemas.microsoft.com/office/drawing/2014/main" id="{B6DD1A70-5BE6-409F-AF60-55C588592262}"/>
            </a:ext>
          </a:extLst>
        </xdr:cNvPr>
        <xdr:cNvSpPr>
          <a:spLocks noChangeArrowheads="1"/>
        </xdr:cNvSpPr>
      </xdr:nvSpPr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pic>
      <xdr:nvPicPr>
        <xdr:cNvPr id="115" name="Picture 4">
          <a:extLst>
            <a:ext uri="{FF2B5EF4-FFF2-40B4-BE49-F238E27FC236}">
              <a16:creationId xmlns:a16="http://schemas.microsoft.com/office/drawing/2014/main" id="{1A05183F-E839-49EA-8409-458F60EAB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sp macro="" textlink="">
      <xdr:nvSpPr>
        <xdr:cNvPr id="116" name="Object 4" hidden="1">
          <a:extLst>
            <a:ext uri="{FF2B5EF4-FFF2-40B4-BE49-F238E27FC236}">
              <a16:creationId xmlns:a16="http://schemas.microsoft.com/office/drawing/2014/main" id="{60EBD861-F666-4F04-A9CE-87E757AA660A}"/>
            </a:ext>
          </a:extLst>
        </xdr:cNvPr>
        <xdr:cNvSpPr>
          <a:spLocks noChangeArrowheads="1"/>
        </xdr:cNvSpPr>
      </xdr:nvSpPr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pic>
      <xdr:nvPicPr>
        <xdr:cNvPr id="117" name="Picture 4">
          <a:extLst>
            <a:ext uri="{FF2B5EF4-FFF2-40B4-BE49-F238E27FC236}">
              <a16:creationId xmlns:a16="http://schemas.microsoft.com/office/drawing/2014/main" id="{DABC500A-9B5A-46E8-A135-097E522C1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sp macro="" textlink="">
      <xdr:nvSpPr>
        <xdr:cNvPr id="118" name="Object 4" hidden="1">
          <a:extLst>
            <a:ext uri="{FF2B5EF4-FFF2-40B4-BE49-F238E27FC236}">
              <a16:creationId xmlns:a16="http://schemas.microsoft.com/office/drawing/2014/main" id="{AFB3FBF8-3EDF-4F08-981A-D6202F068373}"/>
            </a:ext>
          </a:extLst>
        </xdr:cNvPr>
        <xdr:cNvSpPr>
          <a:spLocks noChangeArrowheads="1"/>
        </xdr:cNvSpPr>
      </xdr:nvSpPr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pic>
      <xdr:nvPicPr>
        <xdr:cNvPr id="119" name="Picture 4">
          <a:extLst>
            <a:ext uri="{FF2B5EF4-FFF2-40B4-BE49-F238E27FC236}">
              <a16:creationId xmlns:a16="http://schemas.microsoft.com/office/drawing/2014/main" id="{12A034AE-684F-48EE-BD9E-61674835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sp macro="" textlink="">
      <xdr:nvSpPr>
        <xdr:cNvPr id="120" name="Object 4" hidden="1">
          <a:extLst>
            <a:ext uri="{FF2B5EF4-FFF2-40B4-BE49-F238E27FC236}">
              <a16:creationId xmlns:a16="http://schemas.microsoft.com/office/drawing/2014/main" id="{3DCB6D4F-BBBB-40AB-A252-09FD157CE481}"/>
            </a:ext>
          </a:extLst>
        </xdr:cNvPr>
        <xdr:cNvSpPr>
          <a:spLocks noChangeArrowheads="1"/>
        </xdr:cNvSpPr>
      </xdr:nvSpPr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11</xdr:row>
      <xdr:rowOff>133350</xdr:rowOff>
    </xdr:from>
    <xdr:to>
      <xdr:col>3</xdr:col>
      <xdr:colOff>204355</xdr:colOff>
      <xdr:row>15</xdr:row>
      <xdr:rowOff>104775</xdr:rowOff>
    </xdr:to>
    <xdr:pic>
      <xdr:nvPicPr>
        <xdr:cNvPr id="121" name="Picture 4">
          <a:extLst>
            <a:ext uri="{FF2B5EF4-FFF2-40B4-BE49-F238E27FC236}">
              <a16:creationId xmlns:a16="http://schemas.microsoft.com/office/drawing/2014/main" id="{DC876CD2-DA93-49C5-B74D-33C62FD4B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33625"/>
          <a:ext cx="149023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3.bin"/><Relationship Id="rId12" Type="http://schemas.openxmlformats.org/officeDocument/2006/relationships/image" Target="../media/image5.emf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oleObject" Target="../embeddings/oleObject5.bin"/><Relationship Id="rId5" Type="http://schemas.openxmlformats.org/officeDocument/2006/relationships/oleObject" Target="../embeddings/oleObject2.bin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12.emf"/><Relationship Id="rId5" Type="http://schemas.openxmlformats.org/officeDocument/2006/relationships/oleObject" Target="../embeddings/oleObject7.bin"/><Relationship Id="rId4" Type="http://schemas.openxmlformats.org/officeDocument/2006/relationships/image" Target="../media/image11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3BBD2-6E43-4836-8C70-D1C51D376B7F}">
  <dimension ref="A1:W46"/>
  <sheetViews>
    <sheetView workbookViewId="0">
      <selection activeCell="G14" sqref="G14"/>
    </sheetView>
  </sheetViews>
  <sheetFormatPr defaultRowHeight="15" x14ac:dyDescent="0.25"/>
  <cols>
    <col min="1" max="1" width="12.85546875" customWidth="1"/>
    <col min="2" max="2" width="11" customWidth="1"/>
    <col min="3" max="3" width="11.5703125" customWidth="1"/>
    <col min="4" max="4" width="14.42578125" customWidth="1"/>
    <col min="5" max="5" width="13.42578125" customWidth="1"/>
    <col min="6" max="6" width="10.5703125" customWidth="1"/>
    <col min="7" max="7" width="12" customWidth="1"/>
  </cols>
  <sheetData>
    <row r="1" spans="1:23" ht="15.75" x14ac:dyDescent="0.25">
      <c r="A1" s="9"/>
      <c r="B1" s="10" t="s">
        <v>49</v>
      </c>
      <c r="C1" s="9"/>
      <c r="D1" s="9"/>
      <c r="E1" s="9"/>
      <c r="F1" s="9"/>
      <c r="G1" s="9"/>
    </row>
    <row r="2" spans="1:23" ht="15.75" x14ac:dyDescent="0.25">
      <c r="C2" s="11"/>
      <c r="D2" s="11"/>
      <c r="E2" s="11"/>
      <c r="F2" s="11"/>
      <c r="G2" s="11"/>
    </row>
    <row r="3" spans="1:23" ht="15.75" x14ac:dyDescent="0.25">
      <c r="A3" s="104" t="s">
        <v>1</v>
      </c>
      <c r="B3" s="12" t="s">
        <v>52</v>
      </c>
      <c r="C3" s="104"/>
      <c r="D3" s="104"/>
      <c r="E3" s="104"/>
      <c r="F3" s="104"/>
      <c r="G3" s="104"/>
    </row>
    <row r="4" spans="1:23" ht="15.75" x14ac:dyDescent="0.25">
      <c r="A4" s="104"/>
      <c r="B4" s="104" t="s">
        <v>2</v>
      </c>
      <c r="C4" s="104"/>
      <c r="D4" s="104" t="s">
        <v>3</v>
      </c>
      <c r="E4" s="104"/>
      <c r="F4" s="104" t="s">
        <v>4</v>
      </c>
      <c r="G4" s="104"/>
    </row>
    <row r="5" spans="1:23" ht="18.75" x14ac:dyDescent="0.25">
      <c r="A5" s="104"/>
      <c r="B5" s="29" t="s">
        <v>129</v>
      </c>
      <c r="C5" s="29" t="s">
        <v>130</v>
      </c>
      <c r="D5" s="29" t="s">
        <v>131</v>
      </c>
      <c r="E5" s="29" t="s">
        <v>132</v>
      </c>
      <c r="F5" s="29" t="s">
        <v>133</v>
      </c>
      <c r="G5" s="29" t="s">
        <v>134</v>
      </c>
    </row>
    <row r="6" spans="1:23" ht="15" customHeight="1" x14ac:dyDescent="0.25">
      <c r="A6" s="13" t="s">
        <v>54</v>
      </c>
      <c r="B6" s="34">
        <v>32</v>
      </c>
      <c r="C6" s="25">
        <f>B6^2</f>
        <v>1024</v>
      </c>
      <c r="D6" s="35">
        <v>47</v>
      </c>
      <c r="E6" s="38">
        <f>D6^2</f>
        <v>2209</v>
      </c>
      <c r="F6" s="36">
        <v>100</v>
      </c>
      <c r="G6" s="38">
        <f>F6^2</f>
        <v>10000</v>
      </c>
      <c r="M6" s="20" t="s">
        <v>55</v>
      </c>
      <c r="N6" s="21" t="s">
        <v>56</v>
      </c>
      <c r="O6" s="22" t="s">
        <v>57</v>
      </c>
      <c r="P6" s="22"/>
      <c r="Q6" s="22"/>
      <c r="S6" s="20" t="s">
        <v>58</v>
      </c>
      <c r="T6" s="21" t="s">
        <v>56</v>
      </c>
      <c r="U6" s="22" t="s">
        <v>57</v>
      </c>
      <c r="V6" s="22"/>
      <c r="W6" s="22"/>
    </row>
    <row r="7" spans="1:23" x14ac:dyDescent="0.25">
      <c r="A7" s="14"/>
      <c r="B7" s="34">
        <v>27</v>
      </c>
      <c r="C7" s="25">
        <f t="shared" ref="C7:C12" si="0">B7^2</f>
        <v>729</v>
      </c>
      <c r="D7" s="35">
        <v>67</v>
      </c>
      <c r="E7" s="38">
        <f t="shared" ref="E7:E20" si="1">D7^2</f>
        <v>4489</v>
      </c>
      <c r="F7" s="36">
        <v>100</v>
      </c>
      <c r="G7" s="38">
        <f t="shared" ref="G7:G13" si="2">F7^2</f>
        <v>10000</v>
      </c>
      <c r="M7" s="20"/>
      <c r="N7" s="21"/>
      <c r="O7" s="23" t="s">
        <v>59</v>
      </c>
      <c r="P7" s="23" t="s">
        <v>3</v>
      </c>
      <c r="Q7" s="23" t="s">
        <v>4</v>
      </c>
      <c r="S7" s="20"/>
      <c r="T7" s="21"/>
      <c r="U7" s="23" t="s">
        <v>59</v>
      </c>
      <c r="V7" s="23" t="s">
        <v>3</v>
      </c>
      <c r="W7" s="23" t="s">
        <v>4</v>
      </c>
    </row>
    <row r="8" spans="1:23" x14ac:dyDescent="0.25">
      <c r="A8" s="14"/>
      <c r="B8" s="34">
        <v>27</v>
      </c>
      <c r="C8" s="25">
        <f t="shared" si="0"/>
        <v>729</v>
      </c>
      <c r="D8" s="35">
        <v>70</v>
      </c>
      <c r="E8" s="38">
        <f t="shared" si="1"/>
        <v>4900</v>
      </c>
      <c r="F8" s="36">
        <v>83</v>
      </c>
      <c r="G8" s="38">
        <f t="shared" si="2"/>
        <v>6889</v>
      </c>
      <c r="M8" s="20"/>
      <c r="N8" s="24">
        <v>1</v>
      </c>
      <c r="O8" s="25">
        <v>32</v>
      </c>
      <c r="P8" s="25">
        <v>47</v>
      </c>
      <c r="Q8" s="25">
        <v>100</v>
      </c>
      <c r="S8" s="20"/>
      <c r="T8" s="24">
        <v>1</v>
      </c>
      <c r="U8" s="43">
        <v>30</v>
      </c>
      <c r="V8" s="43">
        <v>23</v>
      </c>
      <c r="W8" s="43">
        <v>72</v>
      </c>
    </row>
    <row r="9" spans="1:23" x14ac:dyDescent="0.25">
      <c r="A9" s="14"/>
      <c r="B9" s="34">
        <v>38</v>
      </c>
      <c r="C9" s="25">
        <f t="shared" si="0"/>
        <v>1444</v>
      </c>
      <c r="D9" s="35">
        <v>62</v>
      </c>
      <c r="E9" s="38">
        <f t="shared" si="1"/>
        <v>3844</v>
      </c>
      <c r="F9" s="36">
        <v>78</v>
      </c>
      <c r="G9" s="38">
        <f t="shared" si="2"/>
        <v>6084</v>
      </c>
      <c r="M9" s="20"/>
      <c r="N9" s="24">
        <v>2</v>
      </c>
      <c r="O9" s="25">
        <v>27</v>
      </c>
      <c r="P9" s="25">
        <v>67</v>
      </c>
      <c r="Q9" s="25">
        <v>100</v>
      </c>
      <c r="S9" s="20"/>
      <c r="T9" s="24">
        <v>2</v>
      </c>
      <c r="U9" s="43">
        <v>32</v>
      </c>
      <c r="V9" s="43">
        <v>50</v>
      </c>
      <c r="W9" s="43">
        <v>75</v>
      </c>
    </row>
    <row r="10" spans="1:23" x14ac:dyDescent="0.25">
      <c r="A10" s="14"/>
      <c r="B10" s="34">
        <v>45</v>
      </c>
      <c r="C10" s="25">
        <f t="shared" si="0"/>
        <v>2025</v>
      </c>
      <c r="D10" s="35">
        <v>60</v>
      </c>
      <c r="E10" s="38">
        <f t="shared" si="1"/>
        <v>3600</v>
      </c>
      <c r="F10" s="36">
        <v>93</v>
      </c>
      <c r="G10" s="38">
        <f t="shared" si="2"/>
        <v>8649</v>
      </c>
      <c r="M10" s="20"/>
      <c r="N10" s="24">
        <v>3</v>
      </c>
      <c r="O10" s="25">
        <v>27</v>
      </c>
      <c r="P10" s="25">
        <v>70</v>
      </c>
      <c r="Q10" s="25">
        <v>83</v>
      </c>
      <c r="S10" s="20"/>
      <c r="T10" s="24">
        <v>3</v>
      </c>
      <c r="U10" s="43">
        <v>12</v>
      </c>
      <c r="V10" s="43">
        <v>52</v>
      </c>
      <c r="W10" s="43">
        <v>67</v>
      </c>
    </row>
    <row r="11" spans="1:23" x14ac:dyDescent="0.25">
      <c r="A11" s="14"/>
      <c r="B11" s="34">
        <v>37</v>
      </c>
      <c r="C11" s="25">
        <f t="shared" si="0"/>
        <v>1369</v>
      </c>
      <c r="D11" s="35">
        <v>53</v>
      </c>
      <c r="E11" s="38">
        <f t="shared" si="1"/>
        <v>2809</v>
      </c>
      <c r="F11" s="36">
        <v>95</v>
      </c>
      <c r="G11" s="38">
        <f t="shared" si="2"/>
        <v>9025</v>
      </c>
      <c r="M11" s="20"/>
      <c r="N11" s="24">
        <v>4</v>
      </c>
      <c r="O11" s="25">
        <v>38.333333333333336</v>
      </c>
      <c r="P11" s="25">
        <v>62</v>
      </c>
      <c r="Q11" s="25">
        <v>78</v>
      </c>
      <c r="S11" s="20"/>
      <c r="T11" s="24">
        <v>4</v>
      </c>
      <c r="U11" s="43">
        <v>15</v>
      </c>
      <c r="V11" s="43">
        <v>35</v>
      </c>
      <c r="W11" s="43">
        <v>60</v>
      </c>
    </row>
    <row r="12" spans="1:23" x14ac:dyDescent="0.25">
      <c r="A12" s="14"/>
      <c r="B12" s="34">
        <v>12</v>
      </c>
      <c r="C12" s="25">
        <f t="shared" si="0"/>
        <v>144</v>
      </c>
      <c r="D12" s="35">
        <v>65</v>
      </c>
      <c r="E12" s="38">
        <f t="shared" si="1"/>
        <v>4225</v>
      </c>
      <c r="F12" s="36">
        <v>92</v>
      </c>
      <c r="G12" s="38">
        <f t="shared" si="2"/>
        <v>8464</v>
      </c>
      <c r="M12" s="20"/>
      <c r="N12" s="24">
        <v>5</v>
      </c>
      <c r="O12" s="25">
        <v>45</v>
      </c>
      <c r="P12" s="25">
        <v>60</v>
      </c>
      <c r="Q12" s="25">
        <v>93</v>
      </c>
      <c r="S12" s="20"/>
      <c r="T12" s="24">
        <v>5</v>
      </c>
      <c r="U12" s="43">
        <v>33</v>
      </c>
      <c r="V12" s="43">
        <v>50</v>
      </c>
      <c r="W12" s="43">
        <v>93</v>
      </c>
    </row>
    <row r="13" spans="1:23" x14ac:dyDescent="0.25">
      <c r="A13" s="14"/>
      <c r="B13" s="18"/>
      <c r="C13" s="18"/>
      <c r="D13" s="35">
        <v>43</v>
      </c>
      <c r="E13" s="38">
        <f t="shared" si="1"/>
        <v>1849</v>
      </c>
      <c r="F13" s="37">
        <v>97</v>
      </c>
      <c r="G13" s="38">
        <f t="shared" si="2"/>
        <v>9409</v>
      </c>
      <c r="M13" s="20"/>
      <c r="N13" s="24">
        <v>6</v>
      </c>
      <c r="O13" s="25">
        <v>37</v>
      </c>
      <c r="P13" s="25">
        <v>53</v>
      </c>
      <c r="Q13" s="25">
        <v>95</v>
      </c>
      <c r="S13" s="20"/>
      <c r="T13" s="24">
        <v>6</v>
      </c>
      <c r="U13" s="43">
        <v>28</v>
      </c>
      <c r="V13" s="43">
        <v>43</v>
      </c>
      <c r="W13" s="43">
        <v>85</v>
      </c>
    </row>
    <row r="14" spans="1:23" x14ac:dyDescent="0.25">
      <c r="A14" s="14"/>
      <c r="B14" s="18"/>
      <c r="C14" s="18"/>
      <c r="D14" s="35">
        <v>40</v>
      </c>
      <c r="E14" s="38">
        <f t="shared" si="1"/>
        <v>1600</v>
      </c>
      <c r="F14" s="18"/>
      <c r="G14" s="18"/>
      <c r="M14" s="20"/>
      <c r="N14" s="24">
        <v>7</v>
      </c>
      <c r="O14" s="25">
        <v>12</v>
      </c>
      <c r="P14" s="25">
        <v>65</v>
      </c>
      <c r="Q14" s="25">
        <v>92</v>
      </c>
      <c r="S14" s="20"/>
      <c r="T14" s="24">
        <v>7</v>
      </c>
      <c r="U14" s="43">
        <v>13</v>
      </c>
      <c r="V14" s="43">
        <v>45</v>
      </c>
      <c r="W14" s="43">
        <v>60</v>
      </c>
    </row>
    <row r="15" spans="1:23" x14ac:dyDescent="0.25">
      <c r="A15" s="14"/>
      <c r="B15" s="18"/>
      <c r="C15" s="18"/>
      <c r="D15" s="35">
        <v>50</v>
      </c>
      <c r="E15" s="38">
        <f t="shared" si="1"/>
        <v>2500</v>
      </c>
      <c r="F15" s="18"/>
      <c r="G15" s="18"/>
      <c r="M15" s="20"/>
      <c r="N15" s="24">
        <v>8</v>
      </c>
      <c r="O15" s="24"/>
      <c r="P15" s="25">
        <v>43</v>
      </c>
      <c r="Q15" s="24">
        <v>97</v>
      </c>
      <c r="S15" s="20"/>
      <c r="T15" s="24">
        <v>8</v>
      </c>
      <c r="U15" s="43">
        <v>25</v>
      </c>
      <c r="V15" s="43">
        <v>40</v>
      </c>
      <c r="W15" s="44"/>
    </row>
    <row r="16" spans="1:23" x14ac:dyDescent="0.25">
      <c r="A16" s="14"/>
      <c r="B16" s="18"/>
      <c r="C16" s="18"/>
      <c r="D16" s="35">
        <v>48</v>
      </c>
      <c r="E16" s="38">
        <f t="shared" si="1"/>
        <v>2304</v>
      </c>
      <c r="F16" s="18"/>
      <c r="G16" s="18"/>
      <c r="M16" s="20"/>
      <c r="N16" s="24">
        <v>9</v>
      </c>
      <c r="O16" s="24"/>
      <c r="P16" s="25">
        <v>40</v>
      </c>
      <c r="Q16" s="25"/>
      <c r="S16" s="20"/>
      <c r="T16" s="24">
        <v>9</v>
      </c>
      <c r="U16" s="44"/>
      <c r="V16" s="43">
        <v>40</v>
      </c>
      <c r="W16" s="43"/>
    </row>
    <row r="17" spans="1:23" ht="15.75" customHeight="1" x14ac:dyDescent="0.25">
      <c r="A17" s="14"/>
      <c r="B17" s="18"/>
      <c r="C17" s="18"/>
      <c r="D17" s="35">
        <v>42</v>
      </c>
      <c r="E17" s="38">
        <f t="shared" si="1"/>
        <v>1764</v>
      </c>
      <c r="F17" s="18"/>
      <c r="G17" s="18"/>
      <c r="M17" s="20"/>
      <c r="N17" s="24">
        <v>10</v>
      </c>
      <c r="O17" s="24"/>
      <c r="P17" s="25">
        <v>50</v>
      </c>
      <c r="Q17" s="24"/>
      <c r="S17" s="20"/>
      <c r="T17" s="24">
        <v>10</v>
      </c>
      <c r="U17" s="44"/>
      <c r="V17" s="43">
        <v>43</v>
      </c>
      <c r="W17" s="44"/>
    </row>
    <row r="18" spans="1:23" x14ac:dyDescent="0.25">
      <c r="A18" s="14"/>
      <c r="B18" s="18"/>
      <c r="C18" s="18"/>
      <c r="D18" s="35">
        <v>42</v>
      </c>
      <c r="E18" s="38">
        <f t="shared" si="1"/>
        <v>1764</v>
      </c>
      <c r="F18" s="18"/>
      <c r="G18" s="18"/>
      <c r="M18" s="20"/>
      <c r="N18" s="24">
        <v>11</v>
      </c>
      <c r="O18" s="25"/>
      <c r="P18" s="25">
        <v>48</v>
      </c>
      <c r="Q18" s="24"/>
      <c r="S18" s="20"/>
      <c r="T18" s="24">
        <v>11</v>
      </c>
      <c r="U18" s="43"/>
      <c r="V18" s="43">
        <v>38</v>
      </c>
      <c r="W18" s="44"/>
    </row>
    <row r="19" spans="1:23" x14ac:dyDescent="0.25">
      <c r="A19" s="14"/>
      <c r="B19" s="18"/>
      <c r="C19" s="18"/>
      <c r="D19" s="35">
        <v>53</v>
      </c>
      <c r="E19" s="38">
        <f t="shared" si="1"/>
        <v>2809</v>
      </c>
      <c r="F19" s="18"/>
      <c r="G19" s="18"/>
      <c r="M19" s="20"/>
      <c r="N19" s="24">
        <v>12</v>
      </c>
      <c r="O19" s="24"/>
      <c r="P19" s="25">
        <v>42</v>
      </c>
      <c r="Q19" s="25"/>
      <c r="S19" s="20"/>
      <c r="T19" s="24">
        <v>12</v>
      </c>
      <c r="U19" s="44"/>
      <c r="V19" s="43">
        <v>42</v>
      </c>
      <c r="W19" s="43"/>
    </row>
    <row r="20" spans="1:23" x14ac:dyDescent="0.25">
      <c r="A20" s="30"/>
      <c r="B20" s="18"/>
      <c r="C20" s="18"/>
      <c r="D20" s="35">
        <v>40</v>
      </c>
      <c r="E20" s="38">
        <f t="shared" si="1"/>
        <v>1600</v>
      </c>
      <c r="F20" s="18"/>
      <c r="G20" s="18"/>
      <c r="M20" s="20"/>
      <c r="N20" s="24">
        <v>13</v>
      </c>
      <c r="O20" s="24"/>
      <c r="P20" s="25">
        <v>42</v>
      </c>
      <c r="Q20" s="24"/>
      <c r="S20" s="20"/>
      <c r="T20" s="24">
        <v>13</v>
      </c>
      <c r="U20" s="44"/>
      <c r="V20" s="43">
        <v>12</v>
      </c>
      <c r="W20" s="44"/>
    </row>
    <row r="21" spans="1:23" ht="23.25" customHeight="1" x14ac:dyDescent="0.25">
      <c r="A21" s="29" t="s">
        <v>50</v>
      </c>
      <c r="B21" s="39">
        <f>SUM(B6:B12)</f>
        <v>218</v>
      </c>
      <c r="C21" s="39">
        <f>SUM(C6:C12)</f>
        <v>7464</v>
      </c>
      <c r="D21" s="39">
        <f>SUM(D6:D20)</f>
        <v>782</v>
      </c>
      <c r="E21" s="39">
        <f>SUM(E6:E20)</f>
        <v>42266</v>
      </c>
      <c r="F21" s="39">
        <f>SUM(F6:F13)</f>
        <v>738</v>
      </c>
      <c r="G21" s="39">
        <f>SUM(G6:G13)</f>
        <v>68520</v>
      </c>
      <c r="M21" s="20"/>
      <c r="N21" s="24">
        <v>14</v>
      </c>
      <c r="O21" s="24"/>
      <c r="P21" s="25">
        <v>53</v>
      </c>
      <c r="Q21" s="25"/>
      <c r="S21" s="20"/>
      <c r="T21" s="24">
        <v>14</v>
      </c>
      <c r="U21" s="44"/>
      <c r="V21" s="43">
        <v>40</v>
      </c>
      <c r="W21" s="43"/>
    </row>
    <row r="22" spans="1:23" ht="19.5" customHeight="1" x14ac:dyDescent="0.25">
      <c r="A22" s="29" t="s">
        <v>51</v>
      </c>
      <c r="B22" s="41">
        <f>AVERAGE(B6:B12)</f>
        <v>31.142857142857142</v>
      </c>
      <c r="C22" s="41">
        <f>AVERAGE(C6:C12)</f>
        <v>1066.2857142857142</v>
      </c>
      <c r="D22" s="42">
        <f>AVERAGE(D6:D20)</f>
        <v>52.133333333333333</v>
      </c>
      <c r="E22" s="42">
        <f>AVERAGE(E6:E20)</f>
        <v>2817.7333333333331</v>
      </c>
      <c r="F22" s="42">
        <f>AVERAGE(F6:F13)</f>
        <v>92.25</v>
      </c>
      <c r="G22" s="42">
        <f>AVERAGE(G6:G13)</f>
        <v>8565</v>
      </c>
      <c r="M22" s="20"/>
      <c r="N22" s="24">
        <v>15</v>
      </c>
      <c r="O22" s="24"/>
      <c r="P22" s="25">
        <v>40</v>
      </c>
      <c r="Q22" s="24"/>
      <c r="S22" s="20"/>
      <c r="T22" s="24">
        <v>15</v>
      </c>
      <c r="U22" s="44"/>
      <c r="V22" s="43">
        <v>50</v>
      </c>
      <c r="W22" s="44"/>
    </row>
    <row r="23" spans="1:23" ht="21.75" customHeight="1" x14ac:dyDescent="0.25">
      <c r="A23" s="15"/>
      <c r="B23" s="16"/>
      <c r="C23" s="17"/>
      <c r="D23" s="17"/>
      <c r="E23" s="17"/>
      <c r="F23" s="17"/>
      <c r="G23" s="17"/>
      <c r="M23" s="26"/>
      <c r="N23" s="27"/>
      <c r="O23" s="28"/>
      <c r="P23" s="27"/>
      <c r="Q23" s="27"/>
      <c r="S23" s="20"/>
      <c r="T23" s="24">
        <v>16</v>
      </c>
      <c r="U23" s="45"/>
      <c r="V23" s="43">
        <v>42</v>
      </c>
      <c r="W23" s="45"/>
    </row>
    <row r="24" spans="1:23" ht="15.75" x14ac:dyDescent="0.25">
      <c r="A24" s="15"/>
      <c r="B24" s="16"/>
      <c r="C24" s="17"/>
      <c r="D24" s="17"/>
      <c r="E24" s="17"/>
      <c r="F24" s="17"/>
      <c r="G24" s="17"/>
    </row>
    <row r="25" spans="1:23" ht="15.75" x14ac:dyDescent="0.25">
      <c r="A25" s="15"/>
      <c r="B25" s="16"/>
      <c r="C25" s="17"/>
      <c r="D25" s="17"/>
      <c r="E25" s="17"/>
      <c r="F25" s="17"/>
      <c r="G25" s="17"/>
    </row>
    <row r="26" spans="1:23" ht="21" customHeight="1" x14ac:dyDescent="0.25">
      <c r="A26" s="29"/>
      <c r="B26" s="12" t="s">
        <v>52</v>
      </c>
      <c r="C26" s="104"/>
      <c r="D26" s="104"/>
      <c r="E26" s="104"/>
      <c r="F26" s="104"/>
      <c r="G26" s="104"/>
    </row>
    <row r="27" spans="1:23" ht="15.75" x14ac:dyDescent="0.25">
      <c r="A27" s="105" t="s">
        <v>1</v>
      </c>
      <c r="B27" s="29" t="s">
        <v>2</v>
      </c>
      <c r="C27" s="29"/>
      <c r="D27" s="29" t="s">
        <v>3</v>
      </c>
      <c r="E27" s="29"/>
      <c r="F27" s="29" t="s">
        <v>4</v>
      </c>
      <c r="G27" s="29"/>
    </row>
    <row r="28" spans="1:23" ht="18.75" x14ac:dyDescent="0.25">
      <c r="A28" s="106"/>
      <c r="B28" s="29" t="s">
        <v>129</v>
      </c>
      <c r="C28" s="29" t="s">
        <v>130</v>
      </c>
      <c r="D28" s="29" t="s">
        <v>131</v>
      </c>
      <c r="E28" s="29" t="s">
        <v>132</v>
      </c>
      <c r="F28" s="29" t="s">
        <v>133</v>
      </c>
      <c r="G28" s="41" t="s">
        <v>134</v>
      </c>
      <c r="I28" s="46"/>
      <c r="J28" s="47"/>
      <c r="K28" s="48"/>
      <c r="L28" s="48"/>
      <c r="M28" s="48"/>
    </row>
    <row r="29" spans="1:23" ht="18" customHeight="1" x14ac:dyDescent="0.25">
      <c r="A29" s="31" t="s">
        <v>53</v>
      </c>
      <c r="B29" s="34">
        <v>30</v>
      </c>
      <c r="C29" s="38">
        <f>B29^2</f>
        <v>900</v>
      </c>
      <c r="D29" s="35">
        <v>23</v>
      </c>
      <c r="E29" s="38">
        <f>D29^2</f>
        <v>529</v>
      </c>
      <c r="F29" s="36">
        <v>72</v>
      </c>
      <c r="G29" s="38">
        <f>F29^2</f>
        <v>5184</v>
      </c>
      <c r="I29" s="46"/>
      <c r="J29" s="47"/>
      <c r="K29" s="49"/>
      <c r="L29" s="49"/>
      <c r="M29" s="49"/>
    </row>
    <row r="30" spans="1:23" x14ac:dyDescent="0.25">
      <c r="A30" s="32"/>
      <c r="B30" s="34">
        <v>32</v>
      </c>
      <c r="C30" s="38">
        <f t="shared" ref="C30:C36" si="3">B30^2</f>
        <v>1024</v>
      </c>
      <c r="D30" s="35">
        <v>50</v>
      </c>
      <c r="E30" s="38">
        <f t="shared" ref="E30:E44" si="4">D30^2</f>
        <v>2500</v>
      </c>
      <c r="F30" s="36">
        <v>75</v>
      </c>
      <c r="G30" s="38">
        <f t="shared" ref="G30:G35" si="5">F30^2</f>
        <v>5625</v>
      </c>
      <c r="I30" s="46"/>
      <c r="J30" s="50"/>
      <c r="K30" s="51"/>
      <c r="L30" s="51"/>
      <c r="M30" s="51"/>
    </row>
    <row r="31" spans="1:23" x14ac:dyDescent="0.25">
      <c r="A31" s="32"/>
      <c r="B31" s="34">
        <v>12</v>
      </c>
      <c r="C31" s="38">
        <f t="shared" si="3"/>
        <v>144</v>
      </c>
      <c r="D31" s="35">
        <v>52</v>
      </c>
      <c r="E31" s="38">
        <f t="shared" si="4"/>
        <v>2704</v>
      </c>
      <c r="F31" s="36">
        <v>67</v>
      </c>
      <c r="G31" s="38">
        <f t="shared" si="5"/>
        <v>4489</v>
      </c>
      <c r="I31" s="46"/>
      <c r="J31" s="50"/>
      <c r="K31" s="51"/>
      <c r="L31" s="51"/>
      <c r="M31" s="51"/>
    </row>
    <row r="32" spans="1:23" x14ac:dyDescent="0.25">
      <c r="A32" s="32"/>
      <c r="B32" s="34">
        <v>15</v>
      </c>
      <c r="C32" s="38">
        <f t="shared" si="3"/>
        <v>225</v>
      </c>
      <c r="D32" s="35">
        <v>35</v>
      </c>
      <c r="E32" s="38">
        <f t="shared" si="4"/>
        <v>1225</v>
      </c>
      <c r="F32" s="36">
        <v>60</v>
      </c>
      <c r="G32" s="38">
        <f t="shared" si="5"/>
        <v>3600</v>
      </c>
      <c r="I32" s="46"/>
      <c r="J32" s="50"/>
      <c r="K32" s="51"/>
      <c r="L32" s="51"/>
      <c r="M32" s="51"/>
    </row>
    <row r="33" spans="1:13" x14ac:dyDescent="0.25">
      <c r="A33" s="32"/>
      <c r="B33" s="34">
        <v>33</v>
      </c>
      <c r="C33" s="38">
        <f t="shared" si="3"/>
        <v>1089</v>
      </c>
      <c r="D33" s="35">
        <v>50</v>
      </c>
      <c r="E33" s="38">
        <f t="shared" si="4"/>
        <v>2500</v>
      </c>
      <c r="F33" s="36">
        <v>93</v>
      </c>
      <c r="G33" s="38">
        <f t="shared" si="5"/>
        <v>8649</v>
      </c>
      <c r="I33" s="46"/>
      <c r="J33" s="50"/>
      <c r="K33" s="51"/>
      <c r="L33" s="51"/>
      <c r="M33" s="51"/>
    </row>
    <row r="34" spans="1:13" x14ac:dyDescent="0.25">
      <c r="A34" s="32"/>
      <c r="B34" s="34">
        <v>28</v>
      </c>
      <c r="C34" s="38">
        <f t="shared" si="3"/>
        <v>784</v>
      </c>
      <c r="D34" s="35">
        <v>43</v>
      </c>
      <c r="E34" s="38">
        <f t="shared" si="4"/>
        <v>1849</v>
      </c>
      <c r="F34" s="36">
        <v>85</v>
      </c>
      <c r="G34" s="38">
        <f t="shared" si="5"/>
        <v>7225</v>
      </c>
      <c r="I34" s="46"/>
      <c r="J34" s="50"/>
      <c r="K34" s="51"/>
      <c r="L34" s="51"/>
      <c r="M34" s="51"/>
    </row>
    <row r="35" spans="1:13" x14ac:dyDescent="0.25">
      <c r="A35" s="32"/>
      <c r="B35" s="34">
        <v>13</v>
      </c>
      <c r="C35" s="38">
        <f t="shared" si="3"/>
        <v>169</v>
      </c>
      <c r="D35" s="35">
        <v>45</v>
      </c>
      <c r="E35" s="38">
        <f t="shared" si="4"/>
        <v>2025</v>
      </c>
      <c r="F35" s="36">
        <v>60</v>
      </c>
      <c r="G35" s="38">
        <f t="shared" si="5"/>
        <v>3600</v>
      </c>
      <c r="I35" s="46"/>
      <c r="J35" s="50"/>
      <c r="K35" s="51"/>
      <c r="L35" s="51"/>
      <c r="M35" s="51"/>
    </row>
    <row r="36" spans="1:13" x14ac:dyDescent="0.25">
      <c r="A36" s="32"/>
      <c r="B36" s="34">
        <v>25</v>
      </c>
      <c r="C36" s="38">
        <f t="shared" si="3"/>
        <v>625</v>
      </c>
      <c r="D36" s="35">
        <v>40</v>
      </c>
      <c r="E36" s="38">
        <f t="shared" si="4"/>
        <v>1600</v>
      </c>
      <c r="F36" s="19"/>
      <c r="G36" s="18"/>
      <c r="I36" s="46"/>
      <c r="J36" s="50"/>
      <c r="K36" s="51"/>
      <c r="L36" s="51"/>
      <c r="M36" s="51"/>
    </row>
    <row r="37" spans="1:13" ht="15.75" customHeight="1" x14ac:dyDescent="0.25">
      <c r="A37" s="32"/>
      <c r="B37" s="18"/>
      <c r="C37" s="18"/>
      <c r="D37" s="35">
        <v>40</v>
      </c>
      <c r="E37" s="38">
        <f t="shared" si="4"/>
        <v>1600</v>
      </c>
      <c r="F37" s="18"/>
      <c r="G37" s="18"/>
      <c r="I37" s="46"/>
      <c r="J37" s="50"/>
      <c r="K37" s="51"/>
      <c r="L37" s="51"/>
      <c r="M37" s="52"/>
    </row>
    <row r="38" spans="1:13" x14ac:dyDescent="0.25">
      <c r="A38" s="32"/>
      <c r="B38" s="18"/>
      <c r="C38" s="18"/>
      <c r="D38" s="35">
        <v>43</v>
      </c>
      <c r="E38" s="38">
        <f t="shared" si="4"/>
        <v>1849</v>
      </c>
      <c r="F38" s="18"/>
      <c r="G38" s="18"/>
      <c r="I38" s="46"/>
      <c r="J38" s="50"/>
      <c r="K38" s="52"/>
      <c r="L38" s="51"/>
      <c r="M38" s="51"/>
    </row>
    <row r="39" spans="1:13" x14ac:dyDescent="0.25">
      <c r="A39" s="32"/>
      <c r="B39" s="18"/>
      <c r="C39" s="18"/>
      <c r="D39" s="35">
        <v>38</v>
      </c>
      <c r="E39" s="38">
        <f t="shared" si="4"/>
        <v>1444</v>
      </c>
      <c r="F39" s="18"/>
      <c r="G39" s="18"/>
      <c r="I39" s="46"/>
      <c r="J39" s="50"/>
      <c r="K39" s="52"/>
      <c r="L39" s="51"/>
      <c r="M39" s="52"/>
    </row>
    <row r="40" spans="1:13" x14ac:dyDescent="0.25">
      <c r="A40" s="32"/>
      <c r="B40" s="18"/>
      <c r="C40" s="18"/>
      <c r="D40" s="35">
        <v>42</v>
      </c>
      <c r="E40" s="38">
        <f t="shared" si="4"/>
        <v>1764</v>
      </c>
      <c r="F40" s="18"/>
      <c r="G40" s="18"/>
      <c r="I40" s="46"/>
      <c r="J40" s="50"/>
      <c r="K40" s="51"/>
      <c r="L40" s="51"/>
      <c r="M40" s="52"/>
    </row>
    <row r="41" spans="1:13" x14ac:dyDescent="0.25">
      <c r="A41" s="32"/>
      <c r="B41" s="18"/>
      <c r="C41" s="18"/>
      <c r="D41" s="35">
        <v>12</v>
      </c>
      <c r="E41" s="38">
        <f t="shared" si="4"/>
        <v>144</v>
      </c>
      <c r="F41" s="18"/>
      <c r="G41" s="18"/>
      <c r="I41" s="46"/>
      <c r="J41" s="50"/>
      <c r="K41" s="52"/>
      <c r="L41" s="51"/>
      <c r="M41" s="51"/>
    </row>
    <row r="42" spans="1:13" x14ac:dyDescent="0.25">
      <c r="A42" s="32"/>
      <c r="B42" s="18"/>
      <c r="C42" s="18"/>
      <c r="D42" s="35">
        <v>40</v>
      </c>
      <c r="E42" s="38">
        <f t="shared" si="4"/>
        <v>1600</v>
      </c>
      <c r="F42" s="18"/>
      <c r="G42" s="18"/>
      <c r="I42" s="46"/>
      <c r="J42" s="50"/>
      <c r="K42" s="52"/>
      <c r="L42" s="51"/>
      <c r="M42" s="52"/>
    </row>
    <row r="43" spans="1:13" x14ac:dyDescent="0.25">
      <c r="A43" s="32"/>
      <c r="B43" s="18"/>
      <c r="C43" s="18"/>
      <c r="D43" s="35">
        <v>50</v>
      </c>
      <c r="E43" s="38">
        <f t="shared" si="4"/>
        <v>2500</v>
      </c>
      <c r="F43" s="18"/>
      <c r="G43" s="18"/>
      <c r="I43" s="46"/>
      <c r="J43" s="50"/>
      <c r="K43" s="52"/>
      <c r="L43" s="51"/>
      <c r="M43" s="51"/>
    </row>
    <row r="44" spans="1:13" x14ac:dyDescent="0.25">
      <c r="A44" s="33"/>
      <c r="B44" s="18"/>
      <c r="C44" s="18"/>
      <c r="D44" s="35">
        <v>42</v>
      </c>
      <c r="E44" s="38">
        <f t="shared" si="4"/>
        <v>1764</v>
      </c>
      <c r="F44" s="18"/>
      <c r="G44" s="18"/>
      <c r="I44" s="46"/>
      <c r="J44" s="50"/>
      <c r="K44" s="52"/>
      <c r="L44" s="51"/>
      <c r="M44" s="52"/>
    </row>
    <row r="45" spans="1:13" ht="21.75" customHeight="1" x14ac:dyDescent="0.25">
      <c r="A45" s="29" t="s">
        <v>50</v>
      </c>
      <c r="B45" s="39">
        <f>SUM(B29:B36)</f>
        <v>188</v>
      </c>
      <c r="C45" s="39">
        <f>SUM(C29:C36)</f>
        <v>4960</v>
      </c>
      <c r="D45" s="39">
        <f>SUM(D29:D44)</f>
        <v>645</v>
      </c>
      <c r="E45" s="39">
        <f>SUM(E29:E44)</f>
        <v>27597</v>
      </c>
      <c r="F45" s="39">
        <f>SUM(F29:F35)</f>
        <v>512</v>
      </c>
      <c r="G45" s="39">
        <f>SUM(G29:G35)</f>
        <v>38372</v>
      </c>
      <c r="I45" s="46"/>
      <c r="J45" s="50"/>
      <c r="K45" s="53"/>
      <c r="L45" s="51"/>
      <c r="M45" s="53"/>
    </row>
    <row r="46" spans="1:13" ht="21.75" customHeight="1" x14ac:dyDescent="0.25">
      <c r="A46" s="29" t="s">
        <v>51</v>
      </c>
      <c r="B46" s="40">
        <f>AVERAGE(B29:B36)</f>
        <v>23.5</v>
      </c>
      <c r="C46" s="40">
        <f>AVERAGE(C29:C36)</f>
        <v>620</v>
      </c>
      <c r="D46" s="40">
        <f>AVERAGE(D29:D44)</f>
        <v>40.3125</v>
      </c>
      <c r="E46" s="40">
        <f>AVERAGE(E29:E44)</f>
        <v>1724.8125</v>
      </c>
      <c r="F46" s="40">
        <f>AVERAGE(F29:F35)</f>
        <v>73.142857142857139</v>
      </c>
      <c r="G46" s="40">
        <f>AVERAGE(G29:G35)</f>
        <v>5481.7142857142853</v>
      </c>
    </row>
  </sheetData>
  <mergeCells count="18">
    <mergeCell ref="I28:I45"/>
    <mergeCell ref="J28:J29"/>
    <mergeCell ref="K28:M28"/>
    <mergeCell ref="B26:G26"/>
    <mergeCell ref="A27:A28"/>
    <mergeCell ref="A29:A44"/>
    <mergeCell ref="M6:M22"/>
    <mergeCell ref="N6:N7"/>
    <mergeCell ref="O6:Q6"/>
    <mergeCell ref="S6:S23"/>
    <mergeCell ref="T6:T7"/>
    <mergeCell ref="U6:W6"/>
    <mergeCell ref="F4:G4"/>
    <mergeCell ref="A6:A20"/>
    <mergeCell ref="A3:A5"/>
    <mergeCell ref="B3:G3"/>
    <mergeCell ref="B4:C4"/>
    <mergeCell ref="D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0972A-7889-418C-BE4C-BC39C3F29085}">
  <dimension ref="A2:S76"/>
  <sheetViews>
    <sheetView topLeftCell="A64" workbookViewId="0">
      <selection activeCell="C7" sqref="C7"/>
    </sheetView>
  </sheetViews>
  <sheetFormatPr defaultRowHeight="15" x14ac:dyDescent="0.25"/>
  <cols>
    <col min="1" max="1" width="9.140625" customWidth="1"/>
    <col min="2" max="2" width="13.42578125" customWidth="1"/>
    <col min="3" max="3" width="15.42578125" customWidth="1"/>
    <col min="4" max="4" width="17" customWidth="1"/>
    <col min="5" max="5" width="18.42578125" customWidth="1"/>
    <col min="7" max="7" width="12.7109375" customWidth="1"/>
  </cols>
  <sheetData>
    <row r="2" spans="1:5" ht="15.75" x14ac:dyDescent="0.25">
      <c r="B2" s="1" t="s">
        <v>0</v>
      </c>
      <c r="C2" s="1"/>
      <c r="D2" s="1"/>
      <c r="E2" s="1"/>
    </row>
    <row r="3" spans="1:5" x14ac:dyDescent="0.25">
      <c r="A3" s="55" t="s">
        <v>1</v>
      </c>
      <c r="B3" s="55"/>
      <c r="C3" s="21" t="s">
        <v>52</v>
      </c>
      <c r="D3" s="21"/>
      <c r="E3" s="21"/>
    </row>
    <row r="4" spans="1:5" ht="20.25" customHeight="1" x14ac:dyDescent="0.25">
      <c r="A4" s="55"/>
      <c r="B4" s="55"/>
      <c r="C4" s="56" t="s">
        <v>2</v>
      </c>
      <c r="D4" s="56" t="s">
        <v>3</v>
      </c>
      <c r="E4" s="56" t="s">
        <v>4</v>
      </c>
    </row>
    <row r="5" spans="1:5" ht="16.5" x14ac:dyDescent="0.25">
      <c r="A5" s="20" t="s">
        <v>5</v>
      </c>
      <c r="B5" s="107" t="s">
        <v>6</v>
      </c>
      <c r="C5" s="59">
        <v>8</v>
      </c>
      <c r="D5" s="59">
        <v>16</v>
      </c>
      <c r="E5" s="59">
        <v>7</v>
      </c>
    </row>
    <row r="6" spans="1:5" ht="15.75" customHeight="1" x14ac:dyDescent="0.25">
      <c r="A6" s="20"/>
      <c r="B6" s="107" t="s">
        <v>60</v>
      </c>
      <c r="C6" s="59">
        <f>1/C5</f>
        <v>0.125</v>
      </c>
      <c r="D6" s="59">
        <f>1/D5</f>
        <v>6.25E-2</v>
      </c>
      <c r="E6" s="59">
        <f>1/E5</f>
        <v>0.14285714285714285</v>
      </c>
    </row>
    <row r="7" spans="1:5" ht="16.5" x14ac:dyDescent="0.25">
      <c r="A7" s="20"/>
      <c r="B7" s="107" t="s">
        <v>61</v>
      </c>
      <c r="C7" s="59">
        <f>'Tata Letak Data'!B45</f>
        <v>188</v>
      </c>
      <c r="D7" s="59">
        <f>'Tata Letak Data'!D45</f>
        <v>645</v>
      </c>
      <c r="E7" s="59">
        <f>'Tata Letak Data'!F45</f>
        <v>512</v>
      </c>
    </row>
    <row r="8" spans="1:5" ht="16.5" x14ac:dyDescent="0.25">
      <c r="A8" s="20"/>
      <c r="B8" s="107" t="s">
        <v>62</v>
      </c>
      <c r="C8" s="59">
        <f>'Tata Letak Data'!B46</f>
        <v>23.5</v>
      </c>
      <c r="D8" s="59">
        <f>'Tata Letak Data'!D46</f>
        <v>40.3125</v>
      </c>
      <c r="E8" s="59">
        <f>'Tata Letak Data'!F46</f>
        <v>73.142857142857139</v>
      </c>
    </row>
    <row r="9" spans="1:5" ht="16.5" x14ac:dyDescent="0.25">
      <c r="A9" s="20"/>
      <c r="B9" s="107" t="s">
        <v>63</v>
      </c>
      <c r="C9" s="59">
        <f>'Tata Letak Data'!C45</f>
        <v>4960</v>
      </c>
      <c r="D9" s="59">
        <f>'Tata Letak Data'!E45</f>
        <v>27597</v>
      </c>
      <c r="E9" s="59">
        <f>'Tata Letak Data'!G45</f>
        <v>38372</v>
      </c>
    </row>
    <row r="10" spans="1:5" ht="16.5" x14ac:dyDescent="0.25">
      <c r="A10" s="20"/>
      <c r="B10" s="107" t="s">
        <v>7</v>
      </c>
      <c r="C10" s="59">
        <f>(C7^2)/C5</f>
        <v>4418</v>
      </c>
      <c r="D10" s="59">
        <f t="shared" ref="D10:E10" si="0">(D7^2)/D5</f>
        <v>26001.5625</v>
      </c>
      <c r="E10" s="59">
        <f t="shared" si="0"/>
        <v>37449.142857142855</v>
      </c>
    </row>
    <row r="11" spans="1:5" ht="16.5" x14ac:dyDescent="0.25">
      <c r="A11" s="20"/>
      <c r="B11" s="107" t="s">
        <v>8</v>
      </c>
      <c r="C11" s="59">
        <f>C9-C10</f>
        <v>542</v>
      </c>
      <c r="D11" s="59">
        <f>D9-D10</f>
        <v>1595.4375</v>
      </c>
      <c r="E11" s="59">
        <f>E9-E10</f>
        <v>922.85714285714494</v>
      </c>
    </row>
    <row r="12" spans="1:5" ht="15" customHeight="1" x14ac:dyDescent="0.25">
      <c r="A12" s="20" t="s">
        <v>9</v>
      </c>
      <c r="B12" s="107" t="s">
        <v>6</v>
      </c>
      <c r="C12" s="59">
        <v>7</v>
      </c>
      <c r="D12" s="59">
        <v>15</v>
      </c>
      <c r="E12" s="59">
        <v>8</v>
      </c>
    </row>
    <row r="13" spans="1:5" ht="16.5" x14ac:dyDescent="0.25">
      <c r="A13" s="20"/>
      <c r="B13" s="107" t="s">
        <v>60</v>
      </c>
      <c r="C13" s="59">
        <f>1/C12</f>
        <v>0.14285714285714285</v>
      </c>
      <c r="D13" s="59">
        <f>1/D12</f>
        <v>6.6666666666666666E-2</v>
      </c>
      <c r="E13" s="59">
        <f>1/E12</f>
        <v>0.125</v>
      </c>
    </row>
    <row r="14" spans="1:5" ht="16.5" x14ac:dyDescent="0.25">
      <c r="A14" s="20"/>
      <c r="B14" s="107" t="s">
        <v>61</v>
      </c>
      <c r="C14" s="59">
        <f>'Tata Letak Data'!B21</f>
        <v>218</v>
      </c>
      <c r="D14" s="59">
        <f>'Tata Letak Data'!D21</f>
        <v>782</v>
      </c>
      <c r="E14" s="59">
        <f>'Tata Letak Data'!F21</f>
        <v>738</v>
      </c>
    </row>
    <row r="15" spans="1:5" ht="16.5" x14ac:dyDescent="0.25">
      <c r="A15" s="20"/>
      <c r="B15" s="107" t="s">
        <v>62</v>
      </c>
      <c r="C15" s="59">
        <f>'Tata Letak Data'!B22</f>
        <v>31.142857142857142</v>
      </c>
      <c r="D15" s="59">
        <f>'Tata Letak Data'!D22</f>
        <v>52.133333333333333</v>
      </c>
      <c r="E15" s="59">
        <f>'Tata Letak Data'!F22</f>
        <v>92.25</v>
      </c>
    </row>
    <row r="16" spans="1:5" ht="16.5" x14ac:dyDescent="0.25">
      <c r="A16" s="20"/>
      <c r="B16" s="107" t="s">
        <v>63</v>
      </c>
      <c r="C16" s="59">
        <f>'Tata Letak Data'!C21</f>
        <v>7464</v>
      </c>
      <c r="D16" s="59">
        <f>'Tata Letak Data'!E21</f>
        <v>42266</v>
      </c>
      <c r="E16" s="59">
        <f>'Tata Letak Data'!G21</f>
        <v>68520</v>
      </c>
    </row>
    <row r="17" spans="1:19" ht="16.5" x14ac:dyDescent="0.25">
      <c r="A17" s="20"/>
      <c r="B17" s="107" t="s">
        <v>7</v>
      </c>
      <c r="C17" s="59">
        <f>(C14^2)/C12</f>
        <v>6789.1428571428569</v>
      </c>
      <c r="D17" s="59">
        <f>(D14^2)/D12</f>
        <v>40768.26666666667</v>
      </c>
      <c r="E17" s="59">
        <f>(E14^2)/E12</f>
        <v>68080.5</v>
      </c>
    </row>
    <row r="18" spans="1:19" ht="16.5" x14ac:dyDescent="0.25">
      <c r="A18" s="20"/>
      <c r="B18" s="107" t="s">
        <v>8</v>
      </c>
      <c r="C18" s="59">
        <f>C16-C17</f>
        <v>674.85714285714312</v>
      </c>
      <c r="D18" s="59">
        <f>D16-D17</f>
        <v>1497.7333333333299</v>
      </c>
      <c r="E18" s="59">
        <f>E16-E17</f>
        <v>439.5</v>
      </c>
    </row>
    <row r="21" spans="1:19" ht="15.75" x14ac:dyDescent="0.25">
      <c r="A21" s="1" t="s">
        <v>10</v>
      </c>
      <c r="B21" s="1"/>
      <c r="C21" s="1"/>
      <c r="D21" s="1"/>
      <c r="E21" s="1"/>
    </row>
    <row r="22" spans="1:19" ht="15.75" x14ac:dyDescent="0.25">
      <c r="A22" s="2"/>
      <c r="B22" s="57" t="s">
        <v>11</v>
      </c>
      <c r="C22" s="57" t="s">
        <v>12</v>
      </c>
      <c r="D22" s="57" t="s">
        <v>13</v>
      </c>
      <c r="E22" s="57" t="s">
        <v>14</v>
      </c>
    </row>
    <row r="23" spans="1:19" ht="20.25" customHeight="1" x14ac:dyDescent="0.25">
      <c r="A23" s="58" t="s">
        <v>15</v>
      </c>
      <c r="B23" s="2">
        <f>C8</f>
        <v>23.5</v>
      </c>
      <c r="C23" s="2">
        <f t="shared" ref="C23:D23" si="1">D8</f>
        <v>40.3125</v>
      </c>
      <c r="D23" s="2">
        <f t="shared" si="1"/>
        <v>73.142857142857139</v>
      </c>
      <c r="E23" s="2">
        <f>SUM(B23:D23)</f>
        <v>136.95535714285714</v>
      </c>
    </row>
    <row r="24" spans="1:19" ht="15.75" x14ac:dyDescent="0.25">
      <c r="A24" s="58" t="s">
        <v>16</v>
      </c>
      <c r="B24" s="2">
        <f>C15</f>
        <v>31.142857142857142</v>
      </c>
      <c r="C24" s="2">
        <f t="shared" ref="C24:D24" si="2">D15</f>
        <v>52.133333333333333</v>
      </c>
      <c r="D24" s="2">
        <f t="shared" si="2"/>
        <v>92.25</v>
      </c>
      <c r="E24" s="2">
        <f>SUM(B24:D24)</f>
        <v>175.52619047619049</v>
      </c>
    </row>
    <row r="25" spans="1:19" ht="15.75" x14ac:dyDescent="0.25">
      <c r="A25" s="58" t="s">
        <v>14</v>
      </c>
      <c r="B25" s="2">
        <f>SUM(B23:B24)</f>
        <v>54.642857142857139</v>
      </c>
      <c r="C25" s="2">
        <f>SUM(C23:C24)</f>
        <v>92.445833333333326</v>
      </c>
      <c r="D25" s="2">
        <f>SUM(D23:D24)</f>
        <v>165.39285714285714</v>
      </c>
      <c r="E25" s="58">
        <f>SUM(B25:D25)</f>
        <v>312.4815476190476</v>
      </c>
    </row>
    <row r="27" spans="1:19" ht="15.75" x14ac:dyDescent="0.25">
      <c r="A27" s="1" t="s">
        <v>17</v>
      </c>
      <c r="B27" s="1">
        <f>(2*3)/(SUM(C6:E6,C13:E13))</f>
        <v>9.0241718889883629</v>
      </c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.75" x14ac:dyDescent="0.25">
      <c r="A30" s="1"/>
      <c r="B30" s="1"/>
      <c r="C30" s="3">
        <f>(E25^2)/(2*3)</f>
        <v>16274.119600399186</v>
      </c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5.75" x14ac:dyDescent="0.25">
      <c r="A31" s="1"/>
      <c r="B31" s="1"/>
      <c r="C31" s="3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.75" x14ac:dyDescent="0.25">
      <c r="A32" s="1"/>
      <c r="B32" s="1"/>
      <c r="C32" s="3">
        <f>SUM(C18:E18,C11:E11)</f>
        <v>5672.385119047618</v>
      </c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x14ac:dyDescent="0.25">
      <c r="A33" s="1"/>
      <c r="B33" s="1"/>
      <c r="C33" s="3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x14ac:dyDescent="0.25">
      <c r="A34" s="1"/>
      <c r="B34" s="1"/>
      <c r="C34" s="3">
        <f>(E23^2+E24^2)/3</f>
        <v>16522.071131070483</v>
      </c>
      <c r="D34" s="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x14ac:dyDescent="0.25">
      <c r="A35" s="1"/>
      <c r="B35" s="1"/>
      <c r="C35" s="3"/>
      <c r="D35" s="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x14ac:dyDescent="0.25">
      <c r="A36" s="1"/>
      <c r="B36" s="1"/>
      <c r="C36" s="3"/>
      <c r="D36" s="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x14ac:dyDescent="0.25">
      <c r="A37" s="1"/>
      <c r="B37" s="1"/>
      <c r="C37" s="3">
        <f>(B25^2+C25^2+D25^2)/2</f>
        <v>19443.435565653344</v>
      </c>
      <c r="D37" s="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x14ac:dyDescent="0.25">
      <c r="A38" s="1"/>
      <c r="B38" s="1"/>
      <c r="C38" s="3"/>
      <c r="D38" s="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x14ac:dyDescent="0.25">
      <c r="A39" s="1"/>
      <c r="B39" s="1"/>
      <c r="C39" s="4">
        <f>B23^2+C23^2+D23^2+B24^2+C24^2+D24^2</f>
        <v>19725.049702735261</v>
      </c>
      <c r="D39" s="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x14ac:dyDescent="0.25">
      <c r="A42" s="1" t="s">
        <v>18</v>
      </c>
      <c r="B42" s="1"/>
      <c r="C42" s="1">
        <f>B27*(C34-C30)</f>
        <v>2237.5572329155498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x14ac:dyDescent="0.25">
      <c r="A43" s="1" t="s">
        <v>19</v>
      </c>
      <c r="B43" s="1"/>
      <c r="C43" s="1">
        <f>B27*(C37-C30)</f>
        <v>28600.452040968594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x14ac:dyDescent="0.25">
      <c r="A44" s="1" t="s">
        <v>20</v>
      </c>
      <c r="B44" s="1"/>
      <c r="C44" s="1"/>
      <c r="D44" s="1">
        <f>B27*(C30+C39-C34-C37)</f>
        <v>303.77714648079967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x14ac:dyDescent="0.25">
      <c r="A45" s="1" t="s">
        <v>21</v>
      </c>
      <c r="B45" s="1"/>
      <c r="C45" s="1"/>
      <c r="D45" s="1">
        <f>C32</f>
        <v>5672.385119047618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x14ac:dyDescent="0.25">
      <c r="A46" s="1" t="s">
        <v>22</v>
      </c>
      <c r="B46" s="1"/>
      <c r="C46" s="1"/>
      <c r="D46" s="1">
        <f>SUM(D45,D44,C43,C42)</f>
        <v>36814.171539412557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x14ac:dyDescent="0.25">
      <c r="A47" s="1" t="s">
        <v>23</v>
      </c>
      <c r="B47" s="1"/>
      <c r="C47" s="1"/>
      <c r="D47" s="1">
        <v>1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x14ac:dyDescent="0.25">
      <c r="A48" s="1" t="s">
        <v>24</v>
      </c>
      <c r="B48" s="1"/>
      <c r="C48" s="1"/>
      <c r="D48" s="1">
        <v>2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x14ac:dyDescent="0.25">
      <c r="A49" s="1" t="s">
        <v>25</v>
      </c>
      <c r="B49" s="1"/>
      <c r="C49" s="1"/>
      <c r="D49" s="1">
        <v>2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x14ac:dyDescent="0.25">
      <c r="A50" s="1" t="s">
        <v>26</v>
      </c>
      <c r="B50" s="1"/>
      <c r="C50" s="1"/>
      <c r="D50" s="1">
        <v>55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x14ac:dyDescent="0.25">
      <c r="A51" s="1" t="s">
        <v>27</v>
      </c>
      <c r="B51" s="1"/>
      <c r="C51" s="1"/>
      <c r="D51" s="1">
        <f>C5+D5+E5+C12+D12+E12-1</f>
        <v>60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x14ac:dyDescent="0.25">
      <c r="A52" s="1" t="s">
        <v>28</v>
      </c>
      <c r="B52" s="1"/>
      <c r="C52" s="1"/>
      <c r="D52" s="1">
        <f>C42/D47</f>
        <v>2237.5572329155498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x14ac:dyDescent="0.25">
      <c r="A53" s="1" t="s">
        <v>29</v>
      </c>
      <c r="B53" s="1"/>
      <c r="C53" s="1"/>
      <c r="D53" s="1">
        <f>C43/D48</f>
        <v>14300.226020484297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x14ac:dyDescent="0.25">
      <c r="A54" s="1" t="s">
        <v>30</v>
      </c>
      <c r="B54" s="1"/>
      <c r="C54" s="1"/>
      <c r="D54" s="1">
        <f>D44/D49</f>
        <v>151.88857324039984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x14ac:dyDescent="0.25">
      <c r="A55" s="1" t="s">
        <v>31</v>
      </c>
      <c r="B55" s="1"/>
      <c r="C55" s="1"/>
      <c r="D55" s="1">
        <f>D45/D50</f>
        <v>103.13427489177488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x14ac:dyDescent="0.25">
      <c r="A56" s="1" t="s">
        <v>32</v>
      </c>
      <c r="B56" s="1"/>
      <c r="C56" s="1"/>
      <c r="D56" s="1">
        <f>D52/$D$55</f>
        <v>21.695573418861535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x14ac:dyDescent="0.25">
      <c r="A57" s="1" t="s">
        <v>33</v>
      </c>
      <c r="B57" s="1"/>
      <c r="C57" s="1"/>
      <c r="D57" s="1">
        <f>D53/$D$55</f>
        <v>138.65638785447808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x14ac:dyDescent="0.25">
      <c r="A58" s="1" t="s">
        <v>34</v>
      </c>
      <c r="B58" s="1"/>
      <c r="C58" s="1"/>
      <c r="D58" s="1">
        <f>D54/$D$55</f>
        <v>1.4727264374504581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x14ac:dyDescent="0.25">
      <c r="A60" s="4" t="s">
        <v>35</v>
      </c>
      <c r="B60" s="4"/>
      <c r="C60" s="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x14ac:dyDescent="0.25">
      <c r="A61" s="1" t="s">
        <v>67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x14ac:dyDescent="0.25">
      <c r="A62" s="1" t="s">
        <v>68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x14ac:dyDescent="0.25">
      <c r="A63" s="1" t="s">
        <v>69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x14ac:dyDescent="0.25">
      <c r="A65" s="1" t="s">
        <v>36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21" customHeight="1" x14ac:dyDescent="0.25">
      <c r="A66" s="5" t="s">
        <v>37</v>
      </c>
      <c r="B66" s="5" t="s">
        <v>38</v>
      </c>
      <c r="C66" s="5" t="s">
        <v>39</v>
      </c>
      <c r="D66" s="5" t="s">
        <v>40</v>
      </c>
      <c r="E66" s="5" t="s">
        <v>41</v>
      </c>
      <c r="F66" s="5" t="s">
        <v>42</v>
      </c>
      <c r="G66" s="5" t="s">
        <v>43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1:19" ht="15.75" x14ac:dyDescent="0.25">
      <c r="A67" s="2" t="s">
        <v>44</v>
      </c>
      <c r="B67" s="2">
        <f>C42</f>
        <v>2237.5572329155498</v>
      </c>
      <c r="C67" s="2">
        <f>D47</f>
        <v>1</v>
      </c>
      <c r="D67" s="2">
        <f>D52</f>
        <v>2237.5572329155498</v>
      </c>
      <c r="E67" s="2">
        <f>D56</f>
        <v>21.695573418861535</v>
      </c>
      <c r="F67" s="2">
        <f>FINV(0.05,C67,$C$70)</f>
        <v>4.0161954934284436</v>
      </c>
      <c r="G67" s="60" t="str">
        <f>IF(E67&gt;F67,"Ditolak","Diterima")</f>
        <v>Ditolak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x14ac:dyDescent="0.25">
      <c r="A68" s="2" t="s">
        <v>45</v>
      </c>
      <c r="B68" s="2">
        <f>C43</f>
        <v>28600.452040968594</v>
      </c>
      <c r="C68" s="2">
        <f>D48</f>
        <v>2</v>
      </c>
      <c r="D68" s="2">
        <f>D53</f>
        <v>14300.226020484297</v>
      </c>
      <c r="E68" s="2">
        <f>D57</f>
        <v>138.65638785447808</v>
      </c>
      <c r="F68" s="2">
        <f>FINV(0.05,C68,$C$70)</f>
        <v>3.164993395768759</v>
      </c>
      <c r="G68" s="60" t="str">
        <f>IF(E68&gt;F68,"Ditolak","Diterima")</f>
        <v>Ditolak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x14ac:dyDescent="0.25">
      <c r="A69" s="2" t="s">
        <v>46</v>
      </c>
      <c r="B69" s="2">
        <f>D44</f>
        <v>303.77714648079967</v>
      </c>
      <c r="C69" s="2">
        <f>D49</f>
        <v>2</v>
      </c>
      <c r="D69" s="2">
        <f>D54</f>
        <v>151.88857324039984</v>
      </c>
      <c r="E69" s="2">
        <f>D58</f>
        <v>1.4727264374504581</v>
      </c>
      <c r="F69" s="2">
        <f>FINV(0.05,C69,$C$70)</f>
        <v>3.164993395768759</v>
      </c>
      <c r="G69" s="60" t="str">
        <f>IF(E69&gt;F69,"Ditolak","Diterima")</f>
        <v>Diterima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x14ac:dyDescent="0.25">
      <c r="A70" s="2" t="s">
        <v>47</v>
      </c>
      <c r="B70" s="2">
        <f>D45</f>
        <v>5672.385119047618</v>
      </c>
      <c r="C70" s="2">
        <f>D50</f>
        <v>55</v>
      </c>
      <c r="D70" s="2">
        <f>D55</f>
        <v>103.13427489177488</v>
      </c>
      <c r="E70" s="2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x14ac:dyDescent="0.25">
      <c r="A71" s="7" t="s">
        <v>14</v>
      </c>
      <c r="B71" s="7">
        <f>D46</f>
        <v>36814.171539412557</v>
      </c>
      <c r="C71" s="7">
        <f>D51</f>
        <v>60</v>
      </c>
      <c r="D71" s="7"/>
      <c r="E71" s="7"/>
      <c r="F71" s="7"/>
      <c r="G71" s="7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x14ac:dyDescent="0.25">
      <c r="A72" s="8"/>
      <c r="B72" s="8"/>
      <c r="C72" s="8"/>
      <c r="D72" s="8"/>
      <c r="E72" s="8"/>
      <c r="F72" s="8"/>
      <c r="G72" s="8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x14ac:dyDescent="0.25">
      <c r="A73" s="8" t="s">
        <v>48</v>
      </c>
      <c r="B73" s="8"/>
      <c r="C73" s="8"/>
      <c r="D73" s="8"/>
      <c r="E73" s="8"/>
      <c r="F73" s="8"/>
      <c r="G73" s="8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x14ac:dyDescent="0.25">
      <c r="A74" s="8" t="s">
        <v>64</v>
      </c>
      <c r="B74" s="8"/>
      <c r="C74" s="8"/>
      <c r="D74" s="8"/>
      <c r="E74" s="8"/>
      <c r="F74" s="8"/>
      <c r="G74" s="8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x14ac:dyDescent="0.25">
      <c r="A75" s="8" t="s">
        <v>65</v>
      </c>
      <c r="B75" s="8"/>
      <c r="C75" s="8"/>
      <c r="D75" s="8"/>
      <c r="E75" s="8"/>
      <c r="F75" s="8"/>
      <c r="G75" s="8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x14ac:dyDescent="0.25">
      <c r="A76" s="62" t="s">
        <v>66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</row>
  </sheetData>
  <mergeCells count="6">
    <mergeCell ref="C39:D39"/>
    <mergeCell ref="A60:C60"/>
    <mergeCell ref="A3:B4"/>
    <mergeCell ref="C3:E3"/>
    <mergeCell ref="A5:A11"/>
    <mergeCell ref="A12:A18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5278" r:id="rId3">
          <objectPr defaultSize="0" autoPict="0" r:id="rId4">
            <anchor moveWithCells="1">
              <from>
                <xdr:col>0</xdr:col>
                <xdr:colOff>266700</xdr:colOff>
                <xdr:row>28</xdr:row>
                <xdr:rowOff>104775</xdr:rowOff>
              </from>
              <to>
                <xdr:col>1</xdr:col>
                <xdr:colOff>352425</xdr:colOff>
                <xdr:row>30</xdr:row>
                <xdr:rowOff>152400</xdr:rowOff>
              </to>
            </anchor>
          </objectPr>
        </oleObject>
      </mc:Choice>
      <mc:Fallback>
        <oleObject progId="Equation.3" shapeId="5129" r:id="rId3"/>
      </mc:Fallback>
    </mc:AlternateContent>
    <mc:AlternateContent xmlns:mc="http://schemas.openxmlformats.org/markup-compatibility/2006">
      <mc:Choice Requires="x14">
        <oleObject progId="Equation.3" shapeId="5279" r:id="rId5">
          <objectPr defaultSize="0" autoPict="0" r:id="rId6">
            <anchor moveWithCells="1">
              <from>
                <xdr:col>0</xdr:col>
                <xdr:colOff>247650</xdr:colOff>
                <xdr:row>31</xdr:row>
                <xdr:rowOff>9525</xdr:rowOff>
              </from>
              <to>
                <xdr:col>1</xdr:col>
                <xdr:colOff>581025</xdr:colOff>
                <xdr:row>32</xdr:row>
                <xdr:rowOff>161925</xdr:rowOff>
              </to>
            </anchor>
          </objectPr>
        </oleObject>
      </mc:Choice>
      <mc:Fallback>
        <oleObject progId="Equation.3" shapeId="5130" r:id="rId5"/>
      </mc:Fallback>
    </mc:AlternateContent>
    <mc:AlternateContent xmlns:mc="http://schemas.openxmlformats.org/markup-compatibility/2006">
      <mc:Choice Requires="x14">
        <oleObject progId="Equation.3" shapeId="5280" r:id="rId7">
          <objectPr defaultSize="0" autoPict="0" r:id="rId8">
            <anchor moveWithCells="1">
              <from>
                <xdr:col>0</xdr:col>
                <xdr:colOff>266700</xdr:colOff>
                <xdr:row>32</xdr:row>
                <xdr:rowOff>114300</xdr:rowOff>
              </from>
              <to>
                <xdr:col>1</xdr:col>
                <xdr:colOff>542925</xdr:colOff>
                <xdr:row>34</xdr:row>
                <xdr:rowOff>161925</xdr:rowOff>
              </to>
            </anchor>
          </objectPr>
        </oleObject>
      </mc:Choice>
      <mc:Fallback>
        <oleObject progId="Equation.3" shapeId="5131" r:id="rId7"/>
      </mc:Fallback>
    </mc:AlternateContent>
    <mc:AlternateContent xmlns:mc="http://schemas.openxmlformats.org/markup-compatibility/2006">
      <mc:Choice Requires="x14">
        <oleObject progId="Equation.3" shapeId="5281" r:id="rId9">
          <objectPr defaultSize="0" autoPict="0" r:id="rId10">
            <anchor moveWithCells="1">
              <from>
                <xdr:col>0</xdr:col>
                <xdr:colOff>266700</xdr:colOff>
                <xdr:row>35</xdr:row>
                <xdr:rowOff>19050</xdr:rowOff>
              </from>
              <to>
                <xdr:col>1</xdr:col>
                <xdr:colOff>561975</xdr:colOff>
                <xdr:row>37</xdr:row>
                <xdr:rowOff>104775</xdr:rowOff>
              </to>
            </anchor>
          </objectPr>
        </oleObject>
      </mc:Choice>
      <mc:Fallback>
        <oleObject progId="Equation.3" shapeId="5132" r:id="rId9"/>
      </mc:Fallback>
    </mc:AlternateContent>
    <mc:AlternateContent xmlns:mc="http://schemas.openxmlformats.org/markup-compatibility/2006">
      <mc:Choice Requires="x14">
        <oleObject progId="Equation.3" shapeId="5282" r:id="rId11">
          <objectPr defaultSize="0" autoPict="0" r:id="rId12">
            <anchor moveWithCells="1">
              <from>
                <xdr:col>0</xdr:col>
                <xdr:colOff>247650</xdr:colOff>
                <xdr:row>37</xdr:row>
                <xdr:rowOff>180975</xdr:rowOff>
              </from>
              <to>
                <xdr:col>1</xdr:col>
                <xdr:colOff>600075</xdr:colOff>
                <xdr:row>39</xdr:row>
                <xdr:rowOff>133350</xdr:rowOff>
              </to>
            </anchor>
          </objectPr>
        </oleObject>
      </mc:Choice>
      <mc:Fallback>
        <oleObject progId="Equation.3" shapeId="5133" r:id="rId11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1F8D8-1B30-46AD-A33A-F1FED76731C3}">
  <dimension ref="A1:R38"/>
  <sheetViews>
    <sheetView workbookViewId="0">
      <selection activeCell="E28" sqref="E28"/>
    </sheetView>
  </sheetViews>
  <sheetFormatPr defaultRowHeight="15" x14ac:dyDescent="0.25"/>
  <cols>
    <col min="1" max="1" width="7" customWidth="1"/>
    <col min="3" max="3" width="11.5703125" customWidth="1"/>
    <col min="4" max="4" width="2.7109375" customWidth="1"/>
    <col min="6" max="6" width="8.140625" customWidth="1"/>
    <col min="7" max="7" width="4.7109375" customWidth="1"/>
    <col min="9" max="9" width="5.28515625" customWidth="1"/>
    <col min="10" max="10" width="6.85546875" customWidth="1"/>
    <col min="14" max="14" width="3.140625" customWidth="1"/>
  </cols>
  <sheetData>
    <row r="1" spans="1:18" ht="15.75" x14ac:dyDescent="0.25">
      <c r="A1" s="63" t="s">
        <v>70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/>
      <c r="Q1" s="64"/>
      <c r="R1" s="64"/>
    </row>
    <row r="2" spans="1:18" ht="15.75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4"/>
      <c r="Q2" s="64"/>
      <c r="R2" s="64"/>
    </row>
    <row r="3" spans="1:18" ht="15.75" x14ac:dyDescent="0.25">
      <c r="A3" s="65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5.75" x14ac:dyDescent="0.25">
      <c r="A4" s="65" t="s">
        <v>71</v>
      </c>
      <c r="B4" s="64" t="s">
        <v>72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pans="1:18" ht="15.75" x14ac:dyDescent="0.25">
      <c r="A5" s="65"/>
      <c r="B5" s="66" t="s">
        <v>73</v>
      </c>
      <c r="C5" s="66"/>
      <c r="D5" s="66"/>
      <c r="E5" s="66" t="s">
        <v>74</v>
      </c>
      <c r="F5" s="66"/>
      <c r="G5" s="66"/>
      <c r="H5" s="66" t="s">
        <v>75</v>
      </c>
      <c r="I5" s="66"/>
      <c r="J5" s="66"/>
      <c r="K5" s="64"/>
      <c r="L5" s="67"/>
      <c r="M5" s="67"/>
      <c r="N5" s="64"/>
      <c r="O5" s="64"/>
      <c r="P5" s="64"/>
      <c r="Q5" s="64"/>
      <c r="R5" s="64"/>
    </row>
    <row r="6" spans="1:18" ht="15.75" x14ac:dyDescent="0.25">
      <c r="A6" s="65"/>
      <c r="B6" s="66" t="s">
        <v>76</v>
      </c>
      <c r="C6" s="66"/>
      <c r="D6" s="66"/>
      <c r="E6" s="66" t="s">
        <v>77</v>
      </c>
      <c r="F6" s="66"/>
      <c r="G6" s="66"/>
      <c r="H6" s="66" t="s">
        <v>78</v>
      </c>
      <c r="I6" s="66"/>
      <c r="J6" s="66"/>
      <c r="K6" s="64"/>
      <c r="L6" s="67"/>
      <c r="M6" s="67"/>
      <c r="N6" s="64"/>
      <c r="O6" s="64"/>
      <c r="P6" s="64"/>
      <c r="Q6" s="64"/>
      <c r="R6" s="64"/>
    </row>
    <row r="7" spans="1:18" ht="15.75" x14ac:dyDescent="0.25">
      <c r="A7" s="65"/>
      <c r="B7" s="66" t="s">
        <v>79</v>
      </c>
      <c r="C7" s="66"/>
      <c r="D7" s="66"/>
      <c r="E7" s="66" t="s">
        <v>80</v>
      </c>
      <c r="F7" s="66"/>
      <c r="G7" s="66"/>
      <c r="H7" s="66" t="s">
        <v>81</v>
      </c>
      <c r="I7" s="66"/>
      <c r="J7" s="66"/>
      <c r="K7" s="64"/>
      <c r="L7" s="67"/>
      <c r="M7" s="67"/>
      <c r="N7" s="64"/>
      <c r="O7" s="64"/>
      <c r="P7" s="64"/>
      <c r="Q7" s="64"/>
      <c r="R7" s="64"/>
    </row>
    <row r="8" spans="1:18" ht="15.75" x14ac:dyDescent="0.25">
      <c r="A8" s="65"/>
      <c r="B8" s="66" t="s">
        <v>82</v>
      </c>
      <c r="C8" s="66"/>
      <c r="D8" s="66"/>
      <c r="E8" s="66" t="s">
        <v>83</v>
      </c>
      <c r="F8" s="66"/>
      <c r="G8" s="66"/>
      <c r="H8" s="66" t="s">
        <v>84</v>
      </c>
      <c r="I8" s="66"/>
      <c r="J8" s="66"/>
      <c r="K8" s="64"/>
      <c r="L8" s="67"/>
      <c r="M8" s="67"/>
      <c r="N8" s="64"/>
      <c r="O8" s="64"/>
      <c r="P8" s="64"/>
      <c r="Q8" s="64"/>
      <c r="R8" s="64"/>
    </row>
    <row r="9" spans="1:18" ht="15.75" x14ac:dyDescent="0.25">
      <c r="A9" s="65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</row>
    <row r="10" spans="1:18" ht="15.75" x14ac:dyDescent="0.25">
      <c r="A10" s="65" t="s">
        <v>85</v>
      </c>
      <c r="B10" s="68" t="s">
        <v>86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4"/>
      <c r="Q10" s="64"/>
      <c r="R10" s="64"/>
    </row>
    <row r="11" spans="1:18" ht="15.75" x14ac:dyDescent="0.25">
      <c r="A11" s="65" t="s">
        <v>87</v>
      </c>
      <c r="B11" s="69" t="s">
        <v>88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4"/>
      <c r="Q11" s="64"/>
      <c r="R11" s="64"/>
    </row>
    <row r="12" spans="1:18" ht="15.75" x14ac:dyDescent="0.25">
      <c r="A12" s="65"/>
      <c r="B12" s="62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</row>
    <row r="13" spans="1:18" ht="15.75" x14ac:dyDescent="0.25">
      <c r="A13" s="65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</row>
    <row r="14" spans="1:18" ht="15.75" x14ac:dyDescent="0.25">
      <c r="A14" s="65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</row>
    <row r="15" spans="1:18" ht="15.75" x14ac:dyDescent="0.25">
      <c r="A15" s="65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</row>
    <row r="16" spans="1:18" ht="15.75" x14ac:dyDescent="0.25">
      <c r="A16" s="65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</row>
    <row r="17" spans="1:18" ht="15.75" x14ac:dyDescent="0.25">
      <c r="A17" s="65" t="s">
        <v>89</v>
      </c>
      <c r="B17" s="64" t="s">
        <v>90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</row>
    <row r="18" spans="1:18" ht="15.75" x14ac:dyDescent="0.25">
      <c r="A18" s="62"/>
      <c r="B18" s="55" t="s">
        <v>1</v>
      </c>
      <c r="C18" s="55"/>
      <c r="D18" s="54" t="s">
        <v>106</v>
      </c>
      <c r="E18" s="54"/>
      <c r="F18" s="54"/>
      <c r="G18" s="54"/>
      <c r="H18" s="54"/>
      <c r="I18" s="54"/>
      <c r="J18" s="92" t="s">
        <v>91</v>
      </c>
      <c r="K18" s="93"/>
      <c r="L18" s="62"/>
      <c r="M18" s="62"/>
      <c r="N18" s="62"/>
      <c r="O18" s="62"/>
    </row>
    <row r="19" spans="1:18" ht="20.25" customHeight="1" x14ac:dyDescent="0.25">
      <c r="A19" s="62"/>
      <c r="B19" s="55"/>
      <c r="C19" s="55"/>
      <c r="D19" s="55" t="s">
        <v>2</v>
      </c>
      <c r="E19" s="55"/>
      <c r="F19" s="55" t="s">
        <v>3</v>
      </c>
      <c r="G19" s="55"/>
      <c r="H19" s="55" t="s">
        <v>4</v>
      </c>
      <c r="I19" s="55"/>
      <c r="J19" s="94"/>
      <c r="K19" s="95"/>
      <c r="L19" s="62"/>
      <c r="M19" s="62"/>
      <c r="N19" s="62"/>
      <c r="O19" s="62"/>
    </row>
    <row r="20" spans="1:18" ht="15.75" x14ac:dyDescent="0.25">
      <c r="A20" s="62"/>
      <c r="B20" s="91" t="s">
        <v>53</v>
      </c>
      <c r="C20" s="91"/>
      <c r="D20" s="70">
        <f>ANAVA!C8</f>
        <v>23.5</v>
      </c>
      <c r="E20" s="70"/>
      <c r="F20" s="70">
        <f>ANAVA!D8</f>
        <v>40.3125</v>
      </c>
      <c r="G20" s="70"/>
      <c r="H20" s="70">
        <f>ANAVA!E8</f>
        <v>73.142857142857139</v>
      </c>
      <c r="I20" s="70"/>
      <c r="J20" s="70">
        <f>SUM(ANAVA!C7:E7)/SUM(ANAVA!C5:E5)</f>
        <v>43.387096774193552</v>
      </c>
      <c r="K20" s="70"/>
      <c r="L20" s="62"/>
      <c r="M20" s="62"/>
      <c r="N20" s="62"/>
      <c r="O20" s="62"/>
    </row>
    <row r="21" spans="1:18" ht="15.75" x14ac:dyDescent="0.25">
      <c r="A21" s="62"/>
      <c r="B21" s="91" t="s">
        <v>54</v>
      </c>
      <c r="C21" s="91"/>
      <c r="D21" s="70">
        <f>ANAVA!C15</f>
        <v>31.142857142857142</v>
      </c>
      <c r="E21" s="70"/>
      <c r="F21" s="70">
        <f>ANAVA!D15</f>
        <v>52.133333333333333</v>
      </c>
      <c r="G21" s="70"/>
      <c r="H21" s="70">
        <f>ANAVA!E15</f>
        <v>92.25</v>
      </c>
      <c r="I21" s="70"/>
      <c r="J21" s="70">
        <f>SUM(ANAVA!C14:E14)/SUM(ANAVA!C12:E12)</f>
        <v>57.93333333333333</v>
      </c>
      <c r="K21" s="70"/>
      <c r="L21" s="62"/>
      <c r="M21" s="62"/>
      <c r="N21" s="62"/>
      <c r="O21" s="62"/>
    </row>
    <row r="22" spans="1:18" ht="15.75" x14ac:dyDescent="0.25">
      <c r="A22" s="62"/>
      <c r="B22" s="90" t="s">
        <v>107</v>
      </c>
      <c r="C22" s="90"/>
      <c r="D22" s="71">
        <f>SUM(ANAVA!C7,ANAVA!C14)/SUM(ANAVA!C12,ANAVA!C5)</f>
        <v>27.066666666666666</v>
      </c>
      <c r="E22" s="71"/>
      <c r="F22" s="71">
        <f>SUM(ANAVA!D7,ANAVA!D14)/SUM(ANAVA!D12,ANAVA!D5)</f>
        <v>46.032258064516128</v>
      </c>
      <c r="G22" s="71"/>
      <c r="H22" s="71">
        <f>SUM(ANAVA!E7,ANAVA!E14)/SUM(ANAVA!E12,ANAVA!E5)</f>
        <v>83.333333333333329</v>
      </c>
      <c r="I22" s="71"/>
      <c r="J22" s="70"/>
      <c r="K22" s="70"/>
      <c r="L22" s="62"/>
      <c r="M22" s="62"/>
      <c r="N22" s="62"/>
      <c r="O22" s="62"/>
    </row>
    <row r="23" spans="1:18" ht="15.75" x14ac:dyDescent="0.25">
      <c r="A23" s="65"/>
      <c r="B23" s="90"/>
      <c r="C23" s="90"/>
      <c r="D23" s="71"/>
      <c r="E23" s="71"/>
      <c r="F23" s="71"/>
      <c r="G23" s="71"/>
      <c r="H23" s="71"/>
      <c r="I23" s="71"/>
      <c r="J23" s="70"/>
      <c r="K23" s="70"/>
      <c r="L23" s="64"/>
      <c r="M23" s="64"/>
      <c r="N23" s="64"/>
      <c r="O23" s="64"/>
      <c r="P23" s="64"/>
      <c r="Q23" s="64"/>
      <c r="R23" s="64"/>
    </row>
    <row r="24" spans="1:18" ht="15.75" x14ac:dyDescent="0.25">
      <c r="A24" s="65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</row>
    <row r="25" spans="1:18" ht="15.75" x14ac:dyDescent="0.25">
      <c r="A25" s="72" t="s">
        <v>92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64"/>
      <c r="Q25" s="64"/>
      <c r="R25" s="64"/>
    </row>
    <row r="26" spans="1:18" ht="36.75" customHeight="1" x14ac:dyDescent="0.25">
      <c r="A26" s="82" t="s">
        <v>93</v>
      </c>
      <c r="B26" s="83"/>
      <c r="C26" s="84" t="s">
        <v>94</v>
      </c>
      <c r="D26" s="84"/>
      <c r="E26" s="85"/>
      <c r="F26" s="85"/>
      <c r="G26" s="85" t="s">
        <v>95</v>
      </c>
      <c r="H26" s="85"/>
      <c r="I26" s="85" t="s">
        <v>96</v>
      </c>
      <c r="J26" s="85"/>
      <c r="K26" s="86" t="s">
        <v>97</v>
      </c>
      <c r="L26" s="87"/>
      <c r="M26" s="88"/>
      <c r="N26" s="89" t="s">
        <v>98</v>
      </c>
      <c r="O26" s="89"/>
      <c r="P26" s="64"/>
      <c r="Q26" s="64"/>
      <c r="R26" s="64"/>
    </row>
    <row r="27" spans="1:18" ht="21" customHeight="1" x14ac:dyDescent="0.25">
      <c r="A27" s="74" t="s">
        <v>99</v>
      </c>
      <c r="B27" s="75"/>
      <c r="C27" s="76">
        <f>(J20-J21)^2</f>
        <v>211.59299803445467</v>
      </c>
      <c r="D27" s="76"/>
      <c r="E27" s="76">
        <f>(1/SUM(ANAVA!C5,ANAVA!D5,ANAVA!E5))+(1/SUM(ANAVA!C12,ANAVA!D12,ANAVA!E12))</f>
        <v>6.5591397849462357E-2</v>
      </c>
      <c r="F27" s="76"/>
      <c r="G27" s="76">
        <f>ANAVA!$D$55</f>
        <v>103.13427489177488</v>
      </c>
      <c r="H27" s="76"/>
      <c r="I27" s="76">
        <f>C27/(E27*G27)</f>
        <v>31.278893840019936</v>
      </c>
      <c r="J27" s="76"/>
      <c r="K27" s="77">
        <f>2*FINV(0.05,2,ANAVA!$C$70)</f>
        <v>6.3299867915375181</v>
      </c>
      <c r="L27" s="78"/>
      <c r="M27" s="78"/>
      <c r="N27" s="97" t="s">
        <v>109</v>
      </c>
      <c r="O27" s="96" t="str">
        <f>IF(I27&gt;K27,"Ditolak","Diterima")</f>
        <v>Ditolak</v>
      </c>
      <c r="P27" s="64"/>
      <c r="Q27" s="64"/>
      <c r="R27" s="64"/>
    </row>
    <row r="28" spans="1:18" ht="15.75" x14ac:dyDescent="0.25">
      <c r="A28" s="65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</row>
    <row r="29" spans="1:18" ht="15.75" x14ac:dyDescent="0.25">
      <c r="A29" s="65" t="s">
        <v>101</v>
      </c>
      <c r="B29" s="64" t="s">
        <v>102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</row>
    <row r="30" spans="1:18" ht="16.5" x14ac:dyDescent="0.25">
      <c r="A30" s="65"/>
      <c r="B30" s="98" t="s">
        <v>108</v>
      </c>
      <c r="C30" s="64"/>
      <c r="D30" s="64"/>
    </row>
    <row r="31" spans="1:18" ht="15.75" x14ac:dyDescent="0.25">
      <c r="A31" s="65"/>
      <c r="B31" s="64"/>
      <c r="C31" s="64"/>
      <c r="D31" s="64"/>
    </row>
    <row r="32" spans="1:18" ht="15.75" x14ac:dyDescent="0.25">
      <c r="A32" s="65"/>
      <c r="B32" s="64"/>
      <c r="C32" s="64"/>
      <c r="D32" s="64"/>
    </row>
    <row r="33" spans="1:18" ht="15.75" x14ac:dyDescent="0.25">
      <c r="A33" s="65"/>
      <c r="B33" s="64"/>
      <c r="C33" s="64"/>
      <c r="D33" s="64"/>
    </row>
    <row r="34" spans="1:18" ht="15.75" x14ac:dyDescent="0.25">
      <c r="A34" s="65"/>
      <c r="B34" s="64"/>
      <c r="C34" s="64"/>
      <c r="D34" s="64"/>
    </row>
    <row r="35" spans="1:18" ht="15.75" x14ac:dyDescent="0.25">
      <c r="A35" s="65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</row>
    <row r="36" spans="1:18" ht="15.75" x14ac:dyDescent="0.25">
      <c r="A36" s="65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</row>
    <row r="37" spans="1:18" ht="15.75" x14ac:dyDescent="0.25">
      <c r="A37" s="65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8" spans="1:18" ht="15.75" x14ac:dyDescent="0.25">
      <c r="A38" s="65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</row>
  </sheetData>
  <mergeCells count="50">
    <mergeCell ref="N26:O26"/>
    <mergeCell ref="A27:B27"/>
    <mergeCell ref="C27:D27"/>
    <mergeCell ref="E27:F27"/>
    <mergeCell ref="G27:H27"/>
    <mergeCell ref="I27:J27"/>
    <mergeCell ref="K27:M27"/>
    <mergeCell ref="A26:B26"/>
    <mergeCell ref="C26:D26"/>
    <mergeCell ref="E26:F26"/>
    <mergeCell ref="G26:H26"/>
    <mergeCell ref="I26:J26"/>
    <mergeCell ref="K26:M26"/>
    <mergeCell ref="B22:C23"/>
    <mergeCell ref="D22:E23"/>
    <mergeCell ref="F22:G23"/>
    <mergeCell ref="H22:I23"/>
    <mergeCell ref="J22:K23"/>
    <mergeCell ref="A25:O25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B10:O10"/>
    <mergeCell ref="B11:O11"/>
    <mergeCell ref="B18:C19"/>
    <mergeCell ref="D18:I18"/>
    <mergeCell ref="J18:K19"/>
    <mergeCell ref="D19:E19"/>
    <mergeCell ref="F19:G19"/>
    <mergeCell ref="H19:I19"/>
    <mergeCell ref="B7:D7"/>
    <mergeCell ref="E7:G7"/>
    <mergeCell ref="H7:J7"/>
    <mergeCell ref="B8:D8"/>
    <mergeCell ref="E8:G8"/>
    <mergeCell ref="H8:J8"/>
    <mergeCell ref="A1:O2"/>
    <mergeCell ref="B5:D5"/>
    <mergeCell ref="E5:G5"/>
    <mergeCell ref="H5:J5"/>
    <mergeCell ref="B6:D6"/>
    <mergeCell ref="E6:G6"/>
    <mergeCell ref="H6:J6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6145" r:id="rId3">
          <objectPr defaultSize="0" autoPict="0" r:id="rId4">
            <anchor moveWithCells="1">
              <from>
                <xdr:col>4</xdr:col>
                <xdr:colOff>47625</xdr:colOff>
                <xdr:row>25</xdr:row>
                <xdr:rowOff>0</xdr:rowOff>
              </from>
              <to>
                <xdr:col>4</xdr:col>
                <xdr:colOff>571500</xdr:colOff>
                <xdr:row>26</xdr:row>
                <xdr:rowOff>19050</xdr:rowOff>
              </to>
            </anchor>
          </objectPr>
        </oleObject>
      </mc:Choice>
      <mc:Fallback>
        <oleObject progId="Equation.3" shapeId="6145" r:id="rId3"/>
      </mc:Fallback>
    </mc:AlternateContent>
    <mc:AlternateContent xmlns:mc="http://schemas.openxmlformats.org/markup-compatibility/2006">
      <mc:Choice Requires="x14">
        <oleObject progId="Equation.3" shapeId="6146" r:id="rId5">
          <objectPr defaultSize="0" autoPict="0" r:id="rId6">
            <anchor moveWithCells="1">
              <from>
                <xdr:col>1</xdr:col>
                <xdr:colOff>161925</xdr:colOff>
                <xdr:row>12</xdr:row>
                <xdr:rowOff>19050</xdr:rowOff>
              </from>
              <to>
                <xdr:col>4</xdr:col>
                <xdr:colOff>38100</xdr:colOff>
                <xdr:row>15</xdr:row>
                <xdr:rowOff>152400</xdr:rowOff>
              </to>
            </anchor>
          </objectPr>
        </oleObject>
      </mc:Choice>
      <mc:Fallback>
        <oleObject progId="Equation.3" shapeId="6146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3844A-2303-421C-A127-3E8333CD6885}">
  <dimension ref="A1:Q45"/>
  <sheetViews>
    <sheetView tabSelected="1" workbookViewId="0">
      <selection activeCell="K14" sqref="K14"/>
    </sheetView>
  </sheetViews>
  <sheetFormatPr defaultRowHeight="15" x14ac:dyDescent="0.25"/>
  <cols>
    <col min="3" max="3" width="13.140625" customWidth="1"/>
    <col min="4" max="4" width="6.140625" customWidth="1"/>
    <col min="6" max="6" width="5.85546875" customWidth="1"/>
    <col min="8" max="8" width="5.42578125" customWidth="1"/>
    <col min="10" max="10" width="4.140625" customWidth="1"/>
    <col min="11" max="11" width="9.85546875" customWidth="1"/>
    <col min="12" max="12" width="4.5703125" customWidth="1"/>
    <col min="13" max="13" width="2.42578125" customWidth="1"/>
    <col min="14" max="14" width="3.7109375" customWidth="1"/>
    <col min="15" max="15" width="9" customWidth="1"/>
    <col min="16" max="16" width="5.5703125" hidden="1" customWidth="1"/>
    <col min="17" max="17" width="5.140625" customWidth="1"/>
  </cols>
  <sheetData>
    <row r="1" spans="1:17" x14ac:dyDescent="0.25">
      <c r="A1" s="63" t="s">
        <v>125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15.75" x14ac:dyDescent="0.25">
      <c r="A3" s="65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ht="15.75" x14ac:dyDescent="0.25">
      <c r="A4" s="65" t="s">
        <v>71</v>
      </c>
      <c r="B4" s="64" t="s">
        <v>72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17" ht="15.75" x14ac:dyDescent="0.25">
      <c r="A5" s="65"/>
      <c r="B5" s="66" t="s">
        <v>73</v>
      </c>
      <c r="C5" s="66"/>
      <c r="D5" s="66"/>
      <c r="E5" s="66" t="s">
        <v>74</v>
      </c>
      <c r="F5" s="66"/>
      <c r="G5" s="66"/>
      <c r="H5" s="66" t="s">
        <v>75</v>
      </c>
      <c r="I5" s="66"/>
      <c r="J5" s="66"/>
      <c r="K5" s="64"/>
      <c r="L5" s="67"/>
      <c r="M5" s="67"/>
      <c r="N5" s="64"/>
      <c r="O5" s="64"/>
      <c r="P5" s="64"/>
      <c r="Q5" s="64"/>
    </row>
    <row r="6" spans="1:17" ht="15.75" x14ac:dyDescent="0.25">
      <c r="A6" s="65"/>
      <c r="B6" s="99" t="s">
        <v>110</v>
      </c>
      <c r="C6" s="99"/>
      <c r="D6" s="99"/>
      <c r="E6" s="99" t="s">
        <v>111</v>
      </c>
      <c r="F6" s="99"/>
      <c r="G6" s="99"/>
      <c r="H6" s="99" t="s">
        <v>112</v>
      </c>
      <c r="I6" s="99"/>
      <c r="J6" s="99"/>
      <c r="K6" s="64"/>
      <c r="L6" s="67"/>
      <c r="M6" s="67"/>
      <c r="N6" s="64"/>
      <c r="O6" s="64"/>
      <c r="P6" s="64"/>
      <c r="Q6" s="64"/>
    </row>
    <row r="7" spans="1:17" ht="15.75" x14ac:dyDescent="0.25">
      <c r="A7" s="65"/>
      <c r="B7" s="99" t="s">
        <v>113</v>
      </c>
      <c r="C7" s="99"/>
      <c r="D7" s="99"/>
      <c r="E7" s="99" t="s">
        <v>114</v>
      </c>
      <c r="F7" s="99"/>
      <c r="G7" s="99"/>
      <c r="H7" s="99" t="s">
        <v>115</v>
      </c>
      <c r="I7" s="99"/>
      <c r="J7" s="99"/>
      <c r="K7" s="64"/>
      <c r="L7" s="67"/>
      <c r="M7" s="67"/>
      <c r="N7" s="64"/>
      <c r="O7" s="64"/>
      <c r="P7" s="64"/>
      <c r="Q7" s="64"/>
    </row>
    <row r="8" spans="1:17" ht="15.75" x14ac:dyDescent="0.25">
      <c r="A8" s="65"/>
      <c r="B8" s="99" t="s">
        <v>116</v>
      </c>
      <c r="C8" s="99"/>
      <c r="D8" s="99"/>
      <c r="E8" s="99" t="s">
        <v>117</v>
      </c>
      <c r="F8" s="99"/>
      <c r="G8" s="99"/>
      <c r="H8" s="99" t="s">
        <v>118</v>
      </c>
      <c r="I8" s="99"/>
      <c r="J8" s="99"/>
      <c r="K8" s="64"/>
      <c r="L8" s="67"/>
      <c r="M8" s="67"/>
      <c r="N8" s="64"/>
      <c r="O8" s="64"/>
      <c r="P8" s="64"/>
      <c r="Q8" s="64"/>
    </row>
    <row r="9" spans="1:17" ht="15.75" x14ac:dyDescent="0.25">
      <c r="A9" s="65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</row>
    <row r="10" spans="1:17" ht="15.75" x14ac:dyDescent="0.25">
      <c r="A10" s="65" t="s">
        <v>85</v>
      </c>
      <c r="B10" s="68" t="s">
        <v>119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</row>
    <row r="11" spans="1:17" ht="15.75" x14ac:dyDescent="0.25">
      <c r="A11" s="65" t="s">
        <v>87</v>
      </c>
      <c r="B11" s="69" t="s">
        <v>120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 ht="15.75" x14ac:dyDescent="0.25">
      <c r="A12" s="65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</row>
    <row r="13" spans="1:17" ht="15.75" x14ac:dyDescent="0.25">
      <c r="A13" s="65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</row>
    <row r="14" spans="1:17" ht="15.75" x14ac:dyDescent="0.25">
      <c r="A14" s="65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</row>
    <row r="15" spans="1:17" ht="15.75" x14ac:dyDescent="0.25">
      <c r="A15" s="65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</row>
    <row r="16" spans="1:17" ht="15.75" x14ac:dyDescent="0.25">
      <c r="A16" s="65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</row>
    <row r="17" spans="1:17" ht="15.75" x14ac:dyDescent="0.25">
      <c r="A17" s="65" t="s">
        <v>89</v>
      </c>
      <c r="B17" s="64" t="s">
        <v>90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</row>
    <row r="18" spans="1:17" ht="15.75" customHeight="1" x14ac:dyDescent="0.25">
      <c r="A18" s="62"/>
      <c r="B18" s="55" t="s">
        <v>1</v>
      </c>
      <c r="C18" s="55"/>
      <c r="D18" s="54" t="s">
        <v>106</v>
      </c>
      <c r="E18" s="54"/>
      <c r="F18" s="54"/>
      <c r="G18" s="54"/>
      <c r="H18" s="54"/>
      <c r="I18" s="54"/>
      <c r="J18" s="92" t="s">
        <v>91</v>
      </c>
      <c r="K18" s="93"/>
    </row>
    <row r="19" spans="1:17" ht="22.5" customHeight="1" x14ac:dyDescent="0.25">
      <c r="A19" s="62"/>
      <c r="B19" s="55"/>
      <c r="C19" s="55"/>
      <c r="D19" s="55" t="s">
        <v>2</v>
      </c>
      <c r="E19" s="55"/>
      <c r="F19" s="55" t="s">
        <v>3</v>
      </c>
      <c r="G19" s="55"/>
      <c r="H19" s="55" t="s">
        <v>4</v>
      </c>
      <c r="I19" s="55"/>
      <c r="J19" s="94"/>
      <c r="K19" s="95"/>
    </row>
    <row r="20" spans="1:17" ht="15.75" x14ac:dyDescent="0.25">
      <c r="A20" s="62"/>
      <c r="B20" s="91" t="s">
        <v>53</v>
      </c>
      <c r="C20" s="91"/>
      <c r="D20" s="70">
        <f>ANAVA!C8</f>
        <v>23.5</v>
      </c>
      <c r="E20" s="70"/>
      <c r="F20" s="70">
        <f>ANAVA!D8</f>
        <v>40.3125</v>
      </c>
      <c r="G20" s="70"/>
      <c r="H20" s="70">
        <f>ANAVA!E8</f>
        <v>73.142857142857139</v>
      </c>
      <c r="I20" s="70"/>
      <c r="J20" s="70">
        <f>SUM(ANAVA!C7:E7)/SUM(ANAVA!C5:E5)</f>
        <v>43.387096774193552</v>
      </c>
      <c r="K20" s="70"/>
    </row>
    <row r="21" spans="1:17" ht="15.75" x14ac:dyDescent="0.25">
      <c r="A21" s="62"/>
      <c r="B21" s="91" t="s">
        <v>54</v>
      </c>
      <c r="C21" s="91"/>
      <c r="D21" s="70">
        <f>ANAVA!C15</f>
        <v>31.142857142857142</v>
      </c>
      <c r="E21" s="70"/>
      <c r="F21" s="70">
        <f>ANAVA!D15</f>
        <v>52.133333333333333</v>
      </c>
      <c r="G21" s="70"/>
      <c r="H21" s="70">
        <f>ANAVA!E15</f>
        <v>92.25</v>
      </c>
      <c r="I21" s="70"/>
      <c r="J21" s="70">
        <f>SUM(ANAVA!C14:E14)/SUM(ANAVA!C12:E12)</f>
        <v>57.93333333333333</v>
      </c>
      <c r="K21" s="70"/>
    </row>
    <row r="22" spans="1:17" ht="15.75" customHeight="1" x14ac:dyDescent="0.25">
      <c r="A22" s="62"/>
      <c r="B22" s="90" t="s">
        <v>107</v>
      </c>
      <c r="C22" s="90"/>
      <c r="D22" s="71">
        <f>SUM(ANAVA!C7,ANAVA!C14)/SUM(ANAVA!C12,ANAVA!C5)</f>
        <v>27.066666666666666</v>
      </c>
      <c r="E22" s="71"/>
      <c r="F22" s="71">
        <f>SUM(ANAVA!D7,ANAVA!D14)/SUM(ANAVA!D12,ANAVA!D5)</f>
        <v>46.032258064516128</v>
      </c>
      <c r="G22" s="71"/>
      <c r="H22" s="71">
        <f>SUM(ANAVA!E7,ANAVA!E14)/SUM(ANAVA!E12,ANAVA!E5)</f>
        <v>83.333333333333329</v>
      </c>
      <c r="I22" s="71"/>
      <c r="J22" s="70"/>
      <c r="K22" s="70"/>
    </row>
    <row r="23" spans="1:17" ht="15.75" x14ac:dyDescent="0.25">
      <c r="A23" s="65"/>
      <c r="B23" s="90"/>
      <c r="C23" s="90"/>
      <c r="D23" s="71"/>
      <c r="E23" s="71"/>
      <c r="F23" s="71"/>
      <c r="G23" s="71"/>
      <c r="H23" s="71"/>
      <c r="I23" s="71"/>
      <c r="J23" s="70"/>
      <c r="K23" s="70"/>
      <c r="L23" s="64"/>
      <c r="M23" s="64"/>
      <c r="N23" s="64"/>
      <c r="O23" s="64"/>
      <c r="P23" s="64"/>
      <c r="Q23" s="64"/>
    </row>
    <row r="24" spans="1:17" ht="15.75" x14ac:dyDescent="0.25">
      <c r="A24" s="65"/>
      <c r="B24" s="64"/>
      <c r="C24" s="64"/>
      <c r="D24" s="100"/>
      <c r="E24" s="100"/>
      <c r="F24" s="100"/>
      <c r="G24" s="100"/>
      <c r="H24" s="100"/>
      <c r="I24" s="100"/>
      <c r="J24" s="64"/>
      <c r="K24" s="64"/>
      <c r="L24" s="64"/>
      <c r="M24" s="64"/>
      <c r="N24" s="64"/>
      <c r="O24" s="64"/>
      <c r="P24" s="64"/>
      <c r="Q24" s="64"/>
    </row>
    <row r="25" spans="1:17" ht="15.75" x14ac:dyDescent="0.25">
      <c r="A25" s="101" t="s">
        <v>121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</row>
    <row r="26" spans="1:17" ht="32.25" customHeight="1" x14ac:dyDescent="0.25">
      <c r="A26" s="84" t="s">
        <v>93</v>
      </c>
      <c r="B26" s="84"/>
      <c r="C26" s="84" t="s">
        <v>94</v>
      </c>
      <c r="D26" s="84"/>
      <c r="E26" s="85"/>
      <c r="F26" s="85"/>
      <c r="G26" s="85" t="s">
        <v>95</v>
      </c>
      <c r="H26" s="85"/>
      <c r="I26" s="85" t="s">
        <v>96</v>
      </c>
      <c r="J26" s="85"/>
      <c r="K26" s="85" t="s">
        <v>97</v>
      </c>
      <c r="L26" s="85"/>
      <c r="M26" s="85"/>
      <c r="N26" s="89" t="s">
        <v>98</v>
      </c>
      <c r="O26" s="89"/>
      <c r="P26" s="89"/>
      <c r="Q26" s="89"/>
    </row>
    <row r="27" spans="1:17" ht="15.75" x14ac:dyDescent="0.25">
      <c r="A27" s="73" t="s">
        <v>122</v>
      </c>
      <c r="B27" s="73"/>
      <c r="C27" s="76">
        <f>(D22-F22)^2</f>
        <v>359.69365707018147</v>
      </c>
      <c r="D27" s="76"/>
      <c r="E27" s="76">
        <f>(1/SUM(ANAVA!C5+ANAVA!C12))+(1/SUM(ANAVA!D5+ANAVA!D12))</f>
        <v>9.8924731182795697E-2</v>
      </c>
      <c r="F27" s="76"/>
      <c r="G27" s="76">
        <f>ANAVA!$D$55</f>
        <v>103.13427489177488</v>
      </c>
      <c r="H27" s="76"/>
      <c r="I27" s="76">
        <f>C27/(E27*G27)</f>
        <v>35.255337870512896</v>
      </c>
      <c r="J27" s="76"/>
      <c r="K27" s="76">
        <f>2*FINV(0.05,2,ANAVA!$C$70)</f>
        <v>6.3299867915375181</v>
      </c>
      <c r="L27" s="76"/>
      <c r="M27" s="77"/>
      <c r="N27" s="80" t="s">
        <v>100</v>
      </c>
      <c r="O27" s="102" t="str">
        <f>IF(I27&gt;K27,"Ditolak","Diterima")</f>
        <v>Ditolak</v>
      </c>
      <c r="P27" s="102"/>
      <c r="Q27" s="103"/>
    </row>
    <row r="28" spans="1:17" ht="15.75" x14ac:dyDescent="0.25">
      <c r="A28" s="74" t="s">
        <v>123</v>
      </c>
      <c r="B28" s="75"/>
      <c r="C28" s="77">
        <f>(F22-H22)^2</f>
        <v>1391.3702162099662</v>
      </c>
      <c r="D28" s="79"/>
      <c r="E28" s="77">
        <f>(1/SUM(ANAVA!D5+ANAVA!D12))+(1/SUM(ANAVA!E5+ANAVA!E12))</f>
        <v>9.8924731182795697E-2</v>
      </c>
      <c r="F28" s="79"/>
      <c r="G28" s="77">
        <f>G27</f>
        <v>103.13427489177488</v>
      </c>
      <c r="H28" s="79"/>
      <c r="I28" s="77">
        <f>C28/(E28*G28)</f>
        <v>136.37501276782297</v>
      </c>
      <c r="J28" s="79"/>
      <c r="K28" s="77">
        <f>K27</f>
        <v>6.3299867915375181</v>
      </c>
      <c r="L28" s="78"/>
      <c r="M28" s="79"/>
      <c r="N28" s="80" t="s">
        <v>100</v>
      </c>
      <c r="O28" s="102" t="str">
        <f>IF(I28&gt;K28,"Ditolak","Diterima")</f>
        <v>Ditolak</v>
      </c>
      <c r="P28" s="102"/>
      <c r="Q28" s="103"/>
    </row>
    <row r="29" spans="1:17" ht="15.75" x14ac:dyDescent="0.25">
      <c r="A29" s="74" t="s">
        <v>124</v>
      </c>
      <c r="B29" s="75"/>
      <c r="C29" s="77">
        <f>(D22-H22)^2</f>
        <v>3165.9377777777777</v>
      </c>
      <c r="D29" s="79"/>
      <c r="E29" s="77">
        <f>(1/SUM(ANAVA!C5+ANAVA!C12))+(1/SUM(ANAVA!E5+ANAVA!E12))</f>
        <v>0.13333333333333333</v>
      </c>
      <c r="F29" s="79"/>
      <c r="G29" s="77">
        <f>G28</f>
        <v>103.13427489177488</v>
      </c>
      <c r="H29" s="79"/>
      <c r="I29" s="77">
        <f>C29/(E29*G29)</f>
        <v>230.22931375868913</v>
      </c>
      <c r="J29" s="79"/>
      <c r="K29" s="77">
        <f>K28</f>
        <v>6.3299867915375181</v>
      </c>
      <c r="L29" s="78"/>
      <c r="M29" s="79"/>
      <c r="N29" s="80" t="s">
        <v>100</v>
      </c>
      <c r="O29" s="102" t="str">
        <f>IF(I29&gt;K29,"Ditolak","Diterima")</f>
        <v>Ditolak</v>
      </c>
      <c r="P29" s="102"/>
      <c r="Q29" s="103"/>
    </row>
    <row r="30" spans="1:17" ht="15.75" x14ac:dyDescent="0.25">
      <c r="A30" s="65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</row>
    <row r="31" spans="1:17" ht="15.75" x14ac:dyDescent="0.25">
      <c r="A31" s="65" t="s">
        <v>101</v>
      </c>
      <c r="B31" s="64" t="s">
        <v>102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</row>
    <row r="32" spans="1:17" ht="15.75" x14ac:dyDescent="0.25">
      <c r="A32" s="65" t="s">
        <v>103</v>
      </c>
      <c r="B32" s="81" t="s">
        <v>128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1:17" ht="15.75" x14ac:dyDescent="0.25">
      <c r="A33" s="65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17" ht="15.75" x14ac:dyDescent="0.25">
      <c r="A34" s="65" t="s">
        <v>104</v>
      </c>
      <c r="B34" s="81" t="s">
        <v>126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1:17" ht="15.75" x14ac:dyDescent="0.25">
      <c r="A35" s="65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17" ht="15.75" x14ac:dyDescent="0.25">
      <c r="A36" s="65" t="s">
        <v>105</v>
      </c>
      <c r="B36" s="81" t="s">
        <v>127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1:17" ht="15.75" x14ac:dyDescent="0.25">
      <c r="A37" s="65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1:17" ht="15.75" x14ac:dyDescent="0.25">
      <c r="A38" s="65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1:17" ht="15.75" x14ac:dyDescent="0.25">
      <c r="A39" s="65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1:17" ht="15.75" x14ac:dyDescent="0.25">
      <c r="A40" s="65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1:17" ht="15.75" x14ac:dyDescent="0.25">
      <c r="A41" s="65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1:17" ht="15.75" x14ac:dyDescent="0.25">
      <c r="A42" s="65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</row>
    <row r="43" spans="1:17" ht="15.75" x14ac:dyDescent="0.25">
      <c r="A43" s="65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</row>
    <row r="44" spans="1:17" ht="15.75" x14ac:dyDescent="0.25">
      <c r="A44" s="65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</row>
    <row r="45" spans="1:17" ht="15.75" x14ac:dyDescent="0.25">
      <c r="A45" s="65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</sheetData>
  <mergeCells count="71">
    <mergeCell ref="O29:Q29"/>
    <mergeCell ref="B32:Q33"/>
    <mergeCell ref="B34:Q35"/>
    <mergeCell ref="B36:Q41"/>
    <mergeCell ref="A29:B29"/>
    <mergeCell ref="C29:D29"/>
    <mergeCell ref="E29:F29"/>
    <mergeCell ref="G29:H29"/>
    <mergeCell ref="I29:J29"/>
    <mergeCell ref="K29:M29"/>
    <mergeCell ref="O27:Q27"/>
    <mergeCell ref="A28:B28"/>
    <mergeCell ref="C28:D28"/>
    <mergeCell ref="E28:F28"/>
    <mergeCell ref="G28:H28"/>
    <mergeCell ref="I28:J28"/>
    <mergeCell ref="K28:M28"/>
    <mergeCell ref="O28:Q28"/>
    <mergeCell ref="A27:B27"/>
    <mergeCell ref="C27:D27"/>
    <mergeCell ref="E27:F27"/>
    <mergeCell ref="G27:H27"/>
    <mergeCell ref="I27:J27"/>
    <mergeCell ref="K27:M27"/>
    <mergeCell ref="A25:Q25"/>
    <mergeCell ref="A26:B26"/>
    <mergeCell ref="C26:D26"/>
    <mergeCell ref="E26:F26"/>
    <mergeCell ref="G26:H26"/>
    <mergeCell ref="I26:J26"/>
    <mergeCell ref="K26:M26"/>
    <mergeCell ref="N26:Q26"/>
    <mergeCell ref="B22:C23"/>
    <mergeCell ref="D22:E23"/>
    <mergeCell ref="F22:G23"/>
    <mergeCell ref="H22:I23"/>
    <mergeCell ref="J22:K23"/>
    <mergeCell ref="D24:E24"/>
    <mergeCell ref="F24:G24"/>
    <mergeCell ref="H24:I2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B10:Q10"/>
    <mergeCell ref="B11:Q11"/>
    <mergeCell ref="B18:C19"/>
    <mergeCell ref="D18:I18"/>
    <mergeCell ref="J18:K19"/>
    <mergeCell ref="D19:E19"/>
    <mergeCell ref="F19:G19"/>
    <mergeCell ref="H19:I19"/>
    <mergeCell ref="B7:D7"/>
    <mergeCell ref="E7:G7"/>
    <mergeCell ref="H7:J7"/>
    <mergeCell ref="B8:D8"/>
    <mergeCell ref="E8:G8"/>
    <mergeCell ref="H8:J8"/>
    <mergeCell ref="A1:Q2"/>
    <mergeCell ref="B5:D5"/>
    <mergeCell ref="E5:G5"/>
    <mergeCell ref="H5:J5"/>
    <mergeCell ref="B6:D6"/>
    <mergeCell ref="E6:G6"/>
    <mergeCell ref="H6:J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FA07-8219-4558-9FA2-D057684F9CE2}">
  <dimension ref="C3:M20"/>
  <sheetViews>
    <sheetView topLeftCell="A10" workbookViewId="0">
      <selection activeCell="P16" sqref="P16"/>
    </sheetView>
  </sheetViews>
  <sheetFormatPr defaultRowHeight="15" x14ac:dyDescent="0.25"/>
  <sheetData>
    <row r="3" spans="3:13" ht="15" customHeight="1" x14ac:dyDescent="0.25">
      <c r="C3" s="20" t="s">
        <v>55</v>
      </c>
      <c r="D3" s="21" t="s">
        <v>56</v>
      </c>
      <c r="E3" s="22" t="s">
        <v>57</v>
      </c>
      <c r="F3" s="22"/>
      <c r="G3" s="22"/>
      <c r="I3" s="20" t="s">
        <v>58</v>
      </c>
      <c r="J3" s="21" t="s">
        <v>56</v>
      </c>
      <c r="K3" s="22" t="s">
        <v>57</v>
      </c>
      <c r="L3" s="22"/>
      <c r="M3" s="22"/>
    </row>
    <row r="4" spans="3:13" x14ac:dyDescent="0.25">
      <c r="C4" s="20"/>
      <c r="D4" s="21"/>
      <c r="E4" s="23" t="s">
        <v>59</v>
      </c>
      <c r="F4" s="23" t="s">
        <v>3</v>
      </c>
      <c r="G4" s="23" t="s">
        <v>4</v>
      </c>
      <c r="I4" s="20"/>
      <c r="J4" s="21"/>
      <c r="K4" s="23" t="s">
        <v>59</v>
      </c>
      <c r="L4" s="23" t="s">
        <v>3</v>
      </c>
      <c r="M4" s="23" t="s">
        <v>4</v>
      </c>
    </row>
    <row r="5" spans="3:13" x14ac:dyDescent="0.25">
      <c r="C5" s="20"/>
      <c r="D5" s="24">
        <v>1</v>
      </c>
      <c r="E5" s="25">
        <v>32</v>
      </c>
      <c r="F5" s="25">
        <v>47</v>
      </c>
      <c r="G5" s="25">
        <v>100</v>
      </c>
      <c r="I5" s="20"/>
      <c r="J5" s="24">
        <v>1</v>
      </c>
      <c r="K5" s="43">
        <v>30</v>
      </c>
      <c r="L5" s="43">
        <v>23</v>
      </c>
      <c r="M5" s="43">
        <v>72</v>
      </c>
    </row>
    <row r="6" spans="3:13" x14ac:dyDescent="0.25">
      <c r="C6" s="20"/>
      <c r="D6" s="24">
        <v>2</v>
      </c>
      <c r="E6" s="25">
        <v>27</v>
      </c>
      <c r="F6" s="25">
        <v>67</v>
      </c>
      <c r="G6" s="25">
        <v>100</v>
      </c>
      <c r="I6" s="20"/>
      <c r="J6" s="24">
        <v>2</v>
      </c>
      <c r="K6" s="43">
        <v>32</v>
      </c>
      <c r="L6" s="43">
        <v>50</v>
      </c>
      <c r="M6" s="43">
        <v>75</v>
      </c>
    </row>
    <row r="7" spans="3:13" x14ac:dyDescent="0.25">
      <c r="C7" s="20"/>
      <c r="D7" s="24">
        <v>3</v>
      </c>
      <c r="E7" s="25">
        <v>27</v>
      </c>
      <c r="F7" s="25">
        <v>70</v>
      </c>
      <c r="G7" s="25">
        <v>83</v>
      </c>
      <c r="I7" s="20"/>
      <c r="J7" s="24">
        <v>3</v>
      </c>
      <c r="K7" s="43">
        <v>12</v>
      </c>
      <c r="L7" s="43">
        <v>52</v>
      </c>
      <c r="M7" s="43">
        <v>67</v>
      </c>
    </row>
    <row r="8" spans="3:13" x14ac:dyDescent="0.25">
      <c r="C8" s="20"/>
      <c r="D8" s="24">
        <v>4</v>
      </c>
      <c r="E8" s="25">
        <v>38.333333333333336</v>
      </c>
      <c r="F8" s="25">
        <v>62</v>
      </c>
      <c r="G8" s="25">
        <v>78</v>
      </c>
      <c r="I8" s="20"/>
      <c r="J8" s="24">
        <v>4</v>
      </c>
      <c r="K8" s="43">
        <v>15</v>
      </c>
      <c r="L8" s="43">
        <v>35</v>
      </c>
      <c r="M8" s="43">
        <v>60</v>
      </c>
    </row>
    <row r="9" spans="3:13" x14ac:dyDescent="0.25">
      <c r="C9" s="20"/>
      <c r="D9" s="24">
        <v>5</v>
      </c>
      <c r="E9" s="25">
        <v>45</v>
      </c>
      <c r="F9" s="25">
        <v>60</v>
      </c>
      <c r="G9" s="25">
        <v>93</v>
      </c>
      <c r="I9" s="20"/>
      <c r="J9" s="24">
        <v>5</v>
      </c>
      <c r="K9" s="43">
        <v>33</v>
      </c>
      <c r="L9" s="43">
        <v>50</v>
      </c>
      <c r="M9" s="43">
        <v>93</v>
      </c>
    </row>
    <row r="10" spans="3:13" x14ac:dyDescent="0.25">
      <c r="C10" s="20"/>
      <c r="D10" s="24">
        <v>6</v>
      </c>
      <c r="E10" s="25">
        <v>37</v>
      </c>
      <c r="F10" s="25">
        <v>53</v>
      </c>
      <c r="G10" s="25">
        <v>95</v>
      </c>
      <c r="I10" s="20"/>
      <c r="J10" s="24">
        <v>6</v>
      </c>
      <c r="K10" s="43">
        <v>28</v>
      </c>
      <c r="L10" s="43">
        <v>43</v>
      </c>
      <c r="M10" s="43">
        <v>85</v>
      </c>
    </row>
    <row r="11" spans="3:13" x14ac:dyDescent="0.25">
      <c r="C11" s="20"/>
      <c r="D11" s="24">
        <v>7</v>
      </c>
      <c r="E11" s="25">
        <v>12</v>
      </c>
      <c r="F11" s="25">
        <v>65</v>
      </c>
      <c r="G11" s="25">
        <v>92</v>
      </c>
      <c r="I11" s="20"/>
      <c r="J11" s="24">
        <v>7</v>
      </c>
      <c r="K11" s="43">
        <v>13</v>
      </c>
      <c r="L11" s="43">
        <v>45</v>
      </c>
      <c r="M11" s="43">
        <v>60</v>
      </c>
    </row>
    <row r="12" spans="3:13" x14ac:dyDescent="0.25">
      <c r="C12" s="20"/>
      <c r="D12" s="24">
        <v>8</v>
      </c>
      <c r="E12" s="24"/>
      <c r="F12" s="25">
        <v>43</v>
      </c>
      <c r="G12" s="24">
        <v>97</v>
      </c>
      <c r="I12" s="20"/>
      <c r="J12" s="24">
        <v>8</v>
      </c>
      <c r="K12" s="43">
        <v>25</v>
      </c>
      <c r="L12" s="43">
        <v>40</v>
      </c>
      <c r="M12" s="44"/>
    </row>
    <row r="13" spans="3:13" x14ac:dyDescent="0.25">
      <c r="C13" s="20"/>
      <c r="D13" s="24">
        <v>9</v>
      </c>
      <c r="E13" s="24"/>
      <c r="F13" s="25">
        <v>40</v>
      </c>
      <c r="G13" s="25"/>
      <c r="I13" s="20"/>
      <c r="J13" s="24">
        <v>9</v>
      </c>
      <c r="K13" s="44"/>
      <c r="L13" s="43">
        <v>40</v>
      </c>
      <c r="M13" s="43"/>
    </row>
    <row r="14" spans="3:13" x14ac:dyDescent="0.25">
      <c r="C14" s="20"/>
      <c r="D14" s="24">
        <v>10</v>
      </c>
      <c r="E14" s="24"/>
      <c r="F14" s="25">
        <v>50</v>
      </c>
      <c r="G14" s="24"/>
      <c r="I14" s="20"/>
      <c r="J14" s="24">
        <v>10</v>
      </c>
      <c r="K14" s="44"/>
      <c r="L14" s="43">
        <v>43</v>
      </c>
      <c r="M14" s="44"/>
    </row>
    <row r="15" spans="3:13" x14ac:dyDescent="0.25">
      <c r="C15" s="20"/>
      <c r="D15" s="24">
        <v>11</v>
      </c>
      <c r="E15" s="25"/>
      <c r="F15" s="25">
        <v>48</v>
      </c>
      <c r="G15" s="24"/>
      <c r="I15" s="20"/>
      <c r="J15" s="24">
        <v>11</v>
      </c>
      <c r="K15" s="43"/>
      <c r="L15" s="43">
        <v>38</v>
      </c>
      <c r="M15" s="44"/>
    </row>
    <row r="16" spans="3:13" x14ac:dyDescent="0.25">
      <c r="C16" s="20"/>
      <c r="D16" s="24">
        <v>12</v>
      </c>
      <c r="E16" s="24"/>
      <c r="F16" s="25">
        <v>42</v>
      </c>
      <c r="G16" s="25"/>
      <c r="I16" s="20"/>
      <c r="J16" s="24">
        <v>12</v>
      </c>
      <c r="K16" s="44"/>
      <c r="L16" s="43">
        <v>42</v>
      </c>
      <c r="M16" s="43"/>
    </row>
    <row r="17" spans="3:13" x14ac:dyDescent="0.25">
      <c r="C17" s="20"/>
      <c r="D17" s="24">
        <v>13</v>
      </c>
      <c r="E17" s="24"/>
      <c r="F17" s="25">
        <v>42</v>
      </c>
      <c r="G17" s="24"/>
      <c r="I17" s="20"/>
      <c r="J17" s="24">
        <v>13</v>
      </c>
      <c r="K17" s="44"/>
      <c r="L17" s="43">
        <v>12</v>
      </c>
      <c r="M17" s="44"/>
    </row>
    <row r="18" spans="3:13" x14ac:dyDescent="0.25">
      <c r="C18" s="20"/>
      <c r="D18" s="24">
        <v>14</v>
      </c>
      <c r="E18" s="24"/>
      <c r="F18" s="25">
        <v>53</v>
      </c>
      <c r="G18" s="25"/>
      <c r="I18" s="20"/>
      <c r="J18" s="24">
        <v>14</v>
      </c>
      <c r="K18" s="44"/>
      <c r="L18" s="43">
        <v>40</v>
      </c>
      <c r="M18" s="43"/>
    </row>
    <row r="19" spans="3:13" x14ac:dyDescent="0.25">
      <c r="C19" s="20"/>
      <c r="D19" s="24">
        <v>15</v>
      </c>
      <c r="E19" s="24"/>
      <c r="F19" s="25">
        <v>40</v>
      </c>
      <c r="G19" s="24"/>
      <c r="I19" s="20"/>
      <c r="J19" s="24">
        <v>15</v>
      </c>
      <c r="K19" s="44"/>
      <c r="L19" s="43">
        <v>50</v>
      </c>
      <c r="M19" s="44"/>
    </row>
    <row r="20" spans="3:13" x14ac:dyDescent="0.25">
      <c r="C20" s="26"/>
      <c r="D20" s="27"/>
      <c r="E20" s="28"/>
      <c r="F20" s="27"/>
      <c r="G20" s="27"/>
      <c r="I20" s="20"/>
      <c r="J20" s="24">
        <v>16</v>
      </c>
      <c r="K20" s="45"/>
      <c r="L20" s="43">
        <v>42</v>
      </c>
      <c r="M20" s="45"/>
    </row>
  </sheetData>
  <mergeCells count="6">
    <mergeCell ref="C3:C19"/>
    <mergeCell ref="D3:D4"/>
    <mergeCell ref="E3:G3"/>
    <mergeCell ref="I3:I20"/>
    <mergeCell ref="J3:J4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Tata Letak Data</vt:lpstr>
      <vt:lpstr>ANAVA</vt:lpstr>
      <vt:lpstr>Komp A</vt:lpstr>
      <vt:lpstr>Komp TSR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Maira A</dc:creator>
  <cp:lastModifiedBy>Maira A</cp:lastModifiedBy>
  <dcterms:created xsi:type="dcterms:W3CDTF">2023-05-15T12:07:05Z</dcterms:created>
  <dcterms:modified xsi:type="dcterms:W3CDTF">2023-05-16T04:12:48Z</dcterms:modified>
</cp:coreProperties>
</file>